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6\WEBSITE\For website\"/>
    </mc:Choice>
  </mc:AlternateContent>
  <bookViews>
    <workbookView xWindow="240" yWindow="75" windowWidth="20955" windowHeight="10740"/>
  </bookViews>
  <sheets>
    <sheet name="By Department" sheetId="4" r:id="rId1"/>
    <sheet name="By Agency" sheetId="5" r:id="rId2"/>
    <sheet name="Graph" sheetId="3" r:id="rId3"/>
  </sheets>
  <externalReferences>
    <externalReference r:id="rId4"/>
    <externalReference r:id="rId5"/>
    <externalReference r:id="rId6"/>
  </externalReferences>
  <definedNames>
    <definedName name="_xlnm.Print_Area" localSheetId="1">'By Agency'!$A$1:$H$338</definedName>
    <definedName name="_xlnm.Print_Area" localSheetId="0">'By Department'!$A$1:$N$64</definedName>
    <definedName name="_xlnm.Print_Area" localSheetId="2">Graph!$A$10:$I$49</definedName>
    <definedName name="_xlnm.Print_Titles" localSheetId="1">'By Agency'!$1:$8</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s>
  <calcPr calcId="152511"/>
</workbook>
</file>

<file path=xl/calcChain.xml><?xml version="1.0" encoding="utf-8"?>
<calcChain xmlns="http://schemas.openxmlformats.org/spreadsheetml/2006/main">
  <c r="E7" i="3" l="1"/>
  <c r="D7" i="3"/>
  <c r="C7" i="3"/>
  <c r="B7" i="3"/>
  <c r="F6" i="3"/>
  <c r="F5" i="3"/>
  <c r="F7" i="3" s="1"/>
  <c r="D488" i="5" l="1"/>
  <c r="C488" i="5"/>
  <c r="B488" i="5"/>
  <c r="D487" i="5"/>
  <c r="C487" i="5"/>
  <c r="G487" i="5" s="1"/>
  <c r="B487" i="5"/>
  <c r="D486" i="5"/>
  <c r="C486" i="5"/>
  <c r="B486" i="5"/>
  <c r="D485" i="5"/>
  <c r="C485" i="5"/>
  <c r="B485" i="5"/>
  <c r="D484" i="5"/>
  <c r="G483" i="5"/>
  <c r="E483" i="5"/>
  <c r="G482" i="5"/>
  <c r="D482" i="5"/>
  <c r="C482" i="5"/>
  <c r="E482" i="5" s="1"/>
  <c r="H482" i="5" s="1"/>
  <c r="B482" i="5"/>
  <c r="D481" i="5"/>
  <c r="C481" i="5"/>
  <c r="E481" i="5" s="1"/>
  <c r="H481" i="5" s="1"/>
  <c r="B481" i="5"/>
  <c r="G481" i="5" s="1"/>
  <c r="G480" i="5"/>
  <c r="D480" i="5"/>
  <c r="C480" i="5"/>
  <c r="E480" i="5" s="1"/>
  <c r="H480" i="5" s="1"/>
  <c r="B480" i="5"/>
  <c r="D479" i="5"/>
  <c r="C479" i="5"/>
  <c r="E479" i="5" s="1"/>
  <c r="H479" i="5" s="1"/>
  <c r="B479" i="5"/>
  <c r="G479" i="5" s="1"/>
  <c r="G478" i="5"/>
  <c r="G477" i="5" s="1"/>
  <c r="D478" i="5"/>
  <c r="C478" i="5"/>
  <c r="C477" i="5" s="1"/>
  <c r="B478" i="5"/>
  <c r="D477" i="5"/>
  <c r="B477" i="5"/>
  <c r="G476" i="5"/>
  <c r="E476" i="5"/>
  <c r="D475" i="5"/>
  <c r="C475" i="5"/>
  <c r="G475" i="5" s="1"/>
  <c r="B475" i="5"/>
  <c r="D474" i="5"/>
  <c r="C474" i="5"/>
  <c r="B474" i="5"/>
  <c r="D473" i="5"/>
  <c r="C473" i="5"/>
  <c r="G473" i="5" s="1"/>
  <c r="B473" i="5"/>
  <c r="D472" i="5"/>
  <c r="C472" i="5"/>
  <c r="B472" i="5"/>
  <c r="D471" i="5"/>
  <c r="C471" i="5"/>
  <c r="B471" i="5"/>
  <c r="D470" i="5"/>
  <c r="G469" i="5"/>
  <c r="E469" i="5"/>
  <c r="G468" i="5"/>
  <c r="D468" i="5"/>
  <c r="C468" i="5"/>
  <c r="E468" i="5" s="1"/>
  <c r="H468" i="5" s="1"/>
  <c r="B468" i="5"/>
  <c r="F468" i="5" s="1"/>
  <c r="D467" i="5"/>
  <c r="C467" i="5"/>
  <c r="E467" i="5" s="1"/>
  <c r="H467" i="5" s="1"/>
  <c r="B467" i="5"/>
  <c r="G467" i="5" s="1"/>
  <c r="G466" i="5"/>
  <c r="D466" i="5"/>
  <c r="C466" i="5"/>
  <c r="E466" i="5" s="1"/>
  <c r="H466" i="5" s="1"/>
  <c r="B466" i="5"/>
  <c r="F466" i="5" s="1"/>
  <c r="D465" i="5"/>
  <c r="C465" i="5"/>
  <c r="E465" i="5" s="1"/>
  <c r="H465" i="5" s="1"/>
  <c r="B465" i="5"/>
  <c r="G465" i="5" s="1"/>
  <c r="G464" i="5"/>
  <c r="D464" i="5"/>
  <c r="C464" i="5"/>
  <c r="E464" i="5" s="1"/>
  <c r="H464" i="5" s="1"/>
  <c r="B464" i="5"/>
  <c r="F464" i="5" s="1"/>
  <c r="D463" i="5"/>
  <c r="D462" i="5" s="1"/>
  <c r="C463" i="5"/>
  <c r="E463" i="5" s="1"/>
  <c r="B463" i="5"/>
  <c r="C462" i="5"/>
  <c r="H461" i="5"/>
  <c r="G461" i="5"/>
  <c r="F461" i="5"/>
  <c r="E461" i="5"/>
  <c r="D460" i="5"/>
  <c r="C460" i="5"/>
  <c r="E460" i="5" s="1"/>
  <c r="H460" i="5" s="1"/>
  <c r="B460" i="5"/>
  <c r="G460" i="5" s="1"/>
  <c r="G459" i="5"/>
  <c r="D459" i="5"/>
  <c r="C459" i="5"/>
  <c r="E459" i="5" s="1"/>
  <c r="H459" i="5" s="1"/>
  <c r="B459" i="5"/>
  <c r="F459" i="5" s="1"/>
  <c r="D458" i="5"/>
  <c r="C458" i="5"/>
  <c r="E458" i="5" s="1"/>
  <c r="H458" i="5" s="1"/>
  <c r="B458" i="5"/>
  <c r="G458" i="5" s="1"/>
  <c r="G457" i="5"/>
  <c r="D457" i="5"/>
  <c r="C457" i="5"/>
  <c r="E457" i="5" s="1"/>
  <c r="H457" i="5" s="1"/>
  <c r="B457" i="5"/>
  <c r="F457" i="5" s="1"/>
  <c r="D456" i="5"/>
  <c r="C456" i="5"/>
  <c r="E456" i="5" s="1"/>
  <c r="H456" i="5" s="1"/>
  <c r="B456" i="5"/>
  <c r="G456" i="5" s="1"/>
  <c r="G455" i="5"/>
  <c r="D455" i="5"/>
  <c r="C455" i="5"/>
  <c r="E455" i="5" s="1"/>
  <c r="H455" i="5" s="1"/>
  <c r="B455" i="5"/>
  <c r="F455" i="5" s="1"/>
  <c r="D454" i="5"/>
  <c r="C454" i="5"/>
  <c r="E454" i="5" s="1"/>
  <c r="H454" i="5" s="1"/>
  <c r="B454" i="5"/>
  <c r="G454" i="5" s="1"/>
  <c r="G453" i="5"/>
  <c r="G452" i="5" s="1"/>
  <c r="D453" i="5"/>
  <c r="C453" i="5"/>
  <c r="C452" i="5" s="1"/>
  <c r="B453" i="5"/>
  <c r="D452" i="5"/>
  <c r="B452" i="5"/>
  <c r="G451" i="5"/>
  <c r="E451" i="5"/>
  <c r="D450" i="5"/>
  <c r="C450" i="5"/>
  <c r="G450" i="5" s="1"/>
  <c r="B450" i="5"/>
  <c r="D449" i="5"/>
  <c r="C449" i="5"/>
  <c r="B449" i="5"/>
  <c r="D448" i="5"/>
  <c r="C448" i="5"/>
  <c r="E448" i="5" s="1"/>
  <c r="H448" i="5" s="1"/>
  <c r="B448" i="5"/>
  <c r="G448" i="5" s="1"/>
  <c r="G447" i="5"/>
  <c r="D447" i="5"/>
  <c r="C447" i="5"/>
  <c r="E447" i="5" s="1"/>
  <c r="H447" i="5" s="1"/>
  <c r="B447" i="5"/>
  <c r="F447" i="5" s="1"/>
  <c r="D446" i="5"/>
  <c r="C446" i="5"/>
  <c r="E446" i="5" s="1"/>
  <c r="H446" i="5" s="1"/>
  <c r="B446" i="5"/>
  <c r="G446" i="5" s="1"/>
  <c r="G445" i="5"/>
  <c r="D445" i="5"/>
  <c r="C445" i="5"/>
  <c r="E445" i="5" s="1"/>
  <c r="H445" i="5" s="1"/>
  <c r="B445" i="5"/>
  <c r="F445" i="5" s="1"/>
  <c r="D444" i="5"/>
  <c r="C444" i="5"/>
  <c r="E444" i="5" s="1"/>
  <c r="H444" i="5" s="1"/>
  <c r="B444" i="5"/>
  <c r="G444" i="5" s="1"/>
  <c r="G443" i="5"/>
  <c r="D443" i="5"/>
  <c r="C443" i="5"/>
  <c r="E443" i="5" s="1"/>
  <c r="H443" i="5" s="1"/>
  <c r="B443" i="5"/>
  <c r="F443" i="5" s="1"/>
  <c r="D442" i="5"/>
  <c r="C442" i="5"/>
  <c r="E442" i="5" s="1"/>
  <c r="H442" i="5" s="1"/>
  <c r="B442" i="5"/>
  <c r="G442" i="5" s="1"/>
  <c r="G441" i="5"/>
  <c r="D441" i="5"/>
  <c r="C441" i="5"/>
  <c r="B441" i="5"/>
  <c r="D440" i="5"/>
  <c r="B440" i="5"/>
  <c r="G439" i="5"/>
  <c r="E439" i="5"/>
  <c r="D438" i="5"/>
  <c r="C438" i="5"/>
  <c r="G438" i="5" s="1"/>
  <c r="B438" i="5"/>
  <c r="D437" i="5"/>
  <c r="C437" i="5"/>
  <c r="B437" i="5"/>
  <c r="D436" i="5"/>
  <c r="C436" i="5"/>
  <c r="G436" i="5" s="1"/>
  <c r="B436" i="5"/>
  <c r="D435" i="5"/>
  <c r="C435" i="5"/>
  <c r="B435" i="5"/>
  <c r="D434" i="5"/>
  <c r="C434" i="5"/>
  <c r="B434" i="5"/>
  <c r="D433" i="5"/>
  <c r="G432" i="5"/>
  <c r="E432" i="5"/>
  <c r="G431" i="5"/>
  <c r="D431" i="5"/>
  <c r="C431" i="5"/>
  <c r="E431" i="5" s="1"/>
  <c r="H431" i="5" s="1"/>
  <c r="B431" i="5"/>
  <c r="D430" i="5"/>
  <c r="C430" i="5"/>
  <c r="E430" i="5" s="1"/>
  <c r="H430" i="5" s="1"/>
  <c r="B430" i="5"/>
  <c r="G430" i="5" s="1"/>
  <c r="G429" i="5"/>
  <c r="D429" i="5"/>
  <c r="C429" i="5"/>
  <c r="E429" i="5" s="1"/>
  <c r="H429" i="5" s="1"/>
  <c r="B429" i="5"/>
  <c r="D428" i="5"/>
  <c r="C428" i="5"/>
  <c r="E428" i="5" s="1"/>
  <c r="H428" i="5" s="1"/>
  <c r="B428" i="5"/>
  <c r="G428" i="5" s="1"/>
  <c r="G427" i="5"/>
  <c r="D427" i="5"/>
  <c r="C427" i="5"/>
  <c r="E427" i="5" s="1"/>
  <c r="H427" i="5" s="1"/>
  <c r="B427" i="5"/>
  <c r="D426" i="5"/>
  <c r="C426" i="5"/>
  <c r="E426" i="5" s="1"/>
  <c r="H426" i="5" s="1"/>
  <c r="B426" i="5"/>
  <c r="G426" i="5" s="1"/>
  <c r="G425" i="5"/>
  <c r="D425" i="5"/>
  <c r="C425" i="5"/>
  <c r="E425" i="5" s="1"/>
  <c r="H425" i="5" s="1"/>
  <c r="B425" i="5"/>
  <c r="D424" i="5"/>
  <c r="C424" i="5"/>
  <c r="E424" i="5" s="1"/>
  <c r="H424" i="5" s="1"/>
  <c r="B424" i="5"/>
  <c r="G424" i="5" s="1"/>
  <c r="G423" i="5"/>
  <c r="D423" i="5"/>
  <c r="C423" i="5"/>
  <c r="E423" i="5" s="1"/>
  <c r="H423" i="5" s="1"/>
  <c r="B423" i="5"/>
  <c r="D422" i="5"/>
  <c r="C422" i="5"/>
  <c r="E422" i="5" s="1"/>
  <c r="H422" i="5" s="1"/>
  <c r="B422" i="5"/>
  <c r="G422" i="5" s="1"/>
  <c r="G421" i="5"/>
  <c r="G420" i="5" s="1"/>
  <c r="D421" i="5"/>
  <c r="C421" i="5"/>
  <c r="C420" i="5" s="1"/>
  <c r="B421" i="5"/>
  <c r="D420" i="5"/>
  <c r="B420" i="5"/>
  <c r="G419" i="5"/>
  <c r="E419" i="5"/>
  <c r="D418" i="5"/>
  <c r="C418" i="5"/>
  <c r="G418" i="5" s="1"/>
  <c r="B418" i="5"/>
  <c r="D417" i="5"/>
  <c r="C417" i="5"/>
  <c r="B417" i="5"/>
  <c r="D416" i="5"/>
  <c r="C416" i="5"/>
  <c r="G416" i="5" s="1"/>
  <c r="B416" i="5"/>
  <c r="D415" i="5"/>
  <c r="C415" i="5"/>
  <c r="B415" i="5"/>
  <c r="D414" i="5"/>
  <c r="C414" i="5"/>
  <c r="G414" i="5" s="1"/>
  <c r="B414" i="5"/>
  <c r="D413" i="5"/>
  <c r="C413" i="5"/>
  <c r="B413" i="5"/>
  <c r="D412" i="5"/>
  <c r="C412" i="5"/>
  <c r="G412" i="5" s="1"/>
  <c r="B412" i="5"/>
  <c r="D411" i="5"/>
  <c r="C411" i="5"/>
  <c r="B411" i="5"/>
  <c r="D410" i="5"/>
  <c r="C410" i="5"/>
  <c r="B410" i="5"/>
  <c r="D409" i="5"/>
  <c r="G408" i="5"/>
  <c r="E408" i="5"/>
  <c r="G407" i="5"/>
  <c r="D407" i="5"/>
  <c r="C407" i="5"/>
  <c r="E407" i="5" s="1"/>
  <c r="H407" i="5" s="1"/>
  <c r="B407" i="5"/>
  <c r="F407" i="5" s="1"/>
  <c r="D406" i="5"/>
  <c r="C406" i="5"/>
  <c r="E406" i="5" s="1"/>
  <c r="H406" i="5" s="1"/>
  <c r="B406" i="5"/>
  <c r="G406" i="5" s="1"/>
  <c r="G405" i="5"/>
  <c r="D405" i="5"/>
  <c r="C405" i="5"/>
  <c r="E405" i="5" s="1"/>
  <c r="H405" i="5" s="1"/>
  <c r="B405" i="5"/>
  <c r="F405" i="5" s="1"/>
  <c r="D404" i="5"/>
  <c r="C404" i="5"/>
  <c r="E404" i="5" s="1"/>
  <c r="H404" i="5" s="1"/>
  <c r="B404" i="5"/>
  <c r="G404" i="5" s="1"/>
  <c r="G403" i="5"/>
  <c r="D403" i="5"/>
  <c r="C403" i="5"/>
  <c r="E403" i="5" s="1"/>
  <c r="H403" i="5" s="1"/>
  <c r="B403" i="5"/>
  <c r="F403" i="5" s="1"/>
  <c r="D402" i="5"/>
  <c r="D401" i="5" s="1"/>
  <c r="C402" i="5"/>
  <c r="E402" i="5" s="1"/>
  <c r="B402" i="5"/>
  <c r="C401" i="5"/>
  <c r="H400" i="5"/>
  <c r="G400" i="5"/>
  <c r="F400" i="5"/>
  <c r="E400" i="5"/>
  <c r="D399" i="5"/>
  <c r="C399" i="5"/>
  <c r="E399" i="5" s="1"/>
  <c r="H399" i="5" s="1"/>
  <c r="B399" i="5"/>
  <c r="G399" i="5" s="1"/>
  <c r="G398" i="5"/>
  <c r="D398" i="5"/>
  <c r="C398" i="5"/>
  <c r="E398" i="5" s="1"/>
  <c r="H398" i="5" s="1"/>
  <c r="B398" i="5"/>
  <c r="F398" i="5" s="1"/>
  <c r="D397" i="5"/>
  <c r="C397" i="5"/>
  <c r="E397" i="5" s="1"/>
  <c r="H397" i="5" s="1"/>
  <c r="B397" i="5"/>
  <c r="G397" i="5" s="1"/>
  <c r="G396" i="5"/>
  <c r="D396" i="5"/>
  <c r="C396" i="5"/>
  <c r="E396" i="5" s="1"/>
  <c r="H396" i="5" s="1"/>
  <c r="B396" i="5"/>
  <c r="F396" i="5" s="1"/>
  <c r="D395" i="5"/>
  <c r="D394" i="5" s="1"/>
  <c r="C395" i="5"/>
  <c r="E395" i="5" s="1"/>
  <c r="B395" i="5"/>
  <c r="C394" i="5"/>
  <c r="H393" i="5"/>
  <c r="G393" i="5"/>
  <c r="F393" i="5"/>
  <c r="E393" i="5"/>
  <c r="D392" i="5"/>
  <c r="C392" i="5"/>
  <c r="E392" i="5" s="1"/>
  <c r="H392" i="5" s="1"/>
  <c r="B392" i="5"/>
  <c r="G392" i="5" s="1"/>
  <c r="G391" i="5"/>
  <c r="D391" i="5"/>
  <c r="C391" i="5"/>
  <c r="E391" i="5" s="1"/>
  <c r="H391" i="5" s="1"/>
  <c r="B391" i="5"/>
  <c r="F391" i="5" s="1"/>
  <c r="D390" i="5"/>
  <c r="C390" i="5"/>
  <c r="B390" i="5"/>
  <c r="D389" i="5"/>
  <c r="C389" i="5"/>
  <c r="G389" i="5" s="1"/>
  <c r="B389" i="5"/>
  <c r="D388" i="5"/>
  <c r="C388" i="5"/>
  <c r="B388" i="5"/>
  <c r="D387" i="5"/>
  <c r="C387" i="5"/>
  <c r="G387" i="5" s="1"/>
  <c r="B387" i="5"/>
  <c r="D386" i="5"/>
  <c r="C386" i="5"/>
  <c r="B386" i="5"/>
  <c r="D385" i="5"/>
  <c r="C385" i="5"/>
  <c r="G385" i="5" s="1"/>
  <c r="B385" i="5"/>
  <c r="D384" i="5"/>
  <c r="C384" i="5"/>
  <c r="B384" i="5"/>
  <c r="D383" i="5"/>
  <c r="C383" i="5"/>
  <c r="G383" i="5" s="1"/>
  <c r="B383" i="5"/>
  <c r="D382" i="5"/>
  <c r="C382" i="5"/>
  <c r="B382" i="5"/>
  <c r="D381" i="5"/>
  <c r="C381" i="5"/>
  <c r="B381" i="5"/>
  <c r="D380" i="5"/>
  <c r="G379" i="5"/>
  <c r="E379" i="5"/>
  <c r="G378" i="5"/>
  <c r="D378" i="5"/>
  <c r="C378" i="5"/>
  <c r="E378" i="5" s="1"/>
  <c r="H378" i="5" s="1"/>
  <c r="B378" i="5"/>
  <c r="D377" i="5"/>
  <c r="C377" i="5"/>
  <c r="E377" i="5" s="1"/>
  <c r="H377" i="5" s="1"/>
  <c r="B377" i="5"/>
  <c r="G377" i="5" s="1"/>
  <c r="G376" i="5"/>
  <c r="D376" i="5"/>
  <c r="C376" i="5"/>
  <c r="E376" i="5" s="1"/>
  <c r="H376" i="5" s="1"/>
  <c r="B376" i="5"/>
  <c r="D375" i="5"/>
  <c r="C375" i="5"/>
  <c r="E375" i="5" s="1"/>
  <c r="H375" i="5" s="1"/>
  <c r="B375" i="5"/>
  <c r="G375" i="5" s="1"/>
  <c r="G374" i="5"/>
  <c r="G373" i="5" s="1"/>
  <c r="D374" i="5"/>
  <c r="C374" i="5"/>
  <c r="C373" i="5" s="1"/>
  <c r="B374" i="5"/>
  <c r="D373" i="5"/>
  <c r="B373" i="5"/>
  <c r="G372" i="5"/>
  <c r="E372" i="5"/>
  <c r="D371" i="5"/>
  <c r="C371" i="5"/>
  <c r="G371" i="5" s="1"/>
  <c r="B371" i="5"/>
  <c r="D370" i="5"/>
  <c r="C370" i="5"/>
  <c r="B370" i="5"/>
  <c r="D369" i="5"/>
  <c r="C369" i="5"/>
  <c r="G369" i="5" s="1"/>
  <c r="B369" i="5"/>
  <c r="D368" i="5"/>
  <c r="C368" i="5"/>
  <c r="B368" i="5"/>
  <c r="D367" i="5"/>
  <c r="C367" i="5"/>
  <c r="B367" i="5"/>
  <c r="D366" i="5"/>
  <c r="D365" i="5" s="1"/>
  <c r="C366" i="5"/>
  <c r="B366" i="5"/>
  <c r="H364" i="5"/>
  <c r="G364" i="5"/>
  <c r="F364" i="5"/>
  <c r="E364" i="5"/>
  <c r="D363" i="5"/>
  <c r="C363" i="5"/>
  <c r="B363" i="5"/>
  <c r="D362" i="5"/>
  <c r="C362" i="5"/>
  <c r="G362" i="5" s="1"/>
  <c r="B362" i="5"/>
  <c r="D361" i="5"/>
  <c r="C361" i="5"/>
  <c r="B361" i="5"/>
  <c r="D360" i="5"/>
  <c r="C360" i="5"/>
  <c r="G360" i="5" s="1"/>
  <c r="B360" i="5"/>
  <c r="D359" i="5"/>
  <c r="C359" i="5"/>
  <c r="B359" i="5"/>
  <c r="D358" i="5"/>
  <c r="C358" i="5"/>
  <c r="B358" i="5"/>
  <c r="D357" i="5"/>
  <c r="G356" i="5"/>
  <c r="E356" i="5"/>
  <c r="G355" i="5"/>
  <c r="D355" i="5"/>
  <c r="C355" i="5"/>
  <c r="E355" i="5" s="1"/>
  <c r="H355" i="5" s="1"/>
  <c r="B355" i="5"/>
  <c r="D354" i="5"/>
  <c r="C354" i="5"/>
  <c r="E354" i="5" s="1"/>
  <c r="H354" i="5" s="1"/>
  <c r="B354" i="5"/>
  <c r="G354" i="5" s="1"/>
  <c r="G353" i="5"/>
  <c r="D353" i="5"/>
  <c r="C353" i="5"/>
  <c r="E353" i="5" s="1"/>
  <c r="H353" i="5" s="1"/>
  <c r="B353" i="5"/>
  <c r="D352" i="5"/>
  <c r="C352" i="5"/>
  <c r="E352" i="5" s="1"/>
  <c r="H352" i="5" s="1"/>
  <c r="B352" i="5"/>
  <c r="G352" i="5" s="1"/>
  <c r="G351" i="5"/>
  <c r="D351" i="5"/>
  <c r="C351" i="5"/>
  <c r="E351" i="5" s="1"/>
  <c r="H351" i="5" s="1"/>
  <c r="B351" i="5"/>
  <c r="D350" i="5"/>
  <c r="C350" i="5"/>
  <c r="E350" i="5" s="1"/>
  <c r="H350" i="5" s="1"/>
  <c r="B350" i="5"/>
  <c r="G350" i="5" s="1"/>
  <c r="G349" i="5"/>
  <c r="D349" i="5"/>
  <c r="C349" i="5"/>
  <c r="E349" i="5" s="1"/>
  <c r="H349" i="5" s="1"/>
  <c r="B349" i="5"/>
  <c r="D348" i="5"/>
  <c r="C348" i="5"/>
  <c r="E348" i="5" s="1"/>
  <c r="H348" i="5" s="1"/>
  <c r="B348" i="5"/>
  <c r="G348" i="5" s="1"/>
  <c r="G347" i="5"/>
  <c r="D347" i="5"/>
  <c r="C347" i="5"/>
  <c r="E347" i="5" s="1"/>
  <c r="H347" i="5" s="1"/>
  <c r="B347" i="5"/>
  <c r="D346" i="5"/>
  <c r="C346" i="5"/>
  <c r="E346" i="5" s="1"/>
  <c r="H346" i="5" s="1"/>
  <c r="B346" i="5"/>
  <c r="G346" i="5" s="1"/>
  <c r="G345" i="5"/>
  <c r="D345" i="5"/>
  <c r="C345" i="5"/>
  <c r="E345" i="5" s="1"/>
  <c r="H345" i="5" s="1"/>
  <c r="B345" i="5"/>
  <c r="D344" i="5"/>
  <c r="D343" i="5" s="1"/>
  <c r="C344" i="5"/>
  <c r="E344" i="5" s="1"/>
  <c r="B344" i="5"/>
  <c r="C343" i="5"/>
  <c r="R330" i="5"/>
  <c r="Q330" i="5"/>
  <c r="P330" i="5"/>
  <c r="O330" i="5"/>
  <c r="N330" i="5"/>
  <c r="R329" i="5"/>
  <c r="Q329" i="5"/>
  <c r="P329" i="5"/>
  <c r="O329" i="5"/>
  <c r="N329" i="5"/>
  <c r="D327" i="5"/>
  <c r="C327" i="5"/>
  <c r="G327" i="5" s="1"/>
  <c r="B327" i="5"/>
  <c r="D326" i="5"/>
  <c r="C326" i="5"/>
  <c r="B326" i="5"/>
  <c r="D325" i="5"/>
  <c r="C325" i="5"/>
  <c r="G325" i="5" s="1"/>
  <c r="B325" i="5"/>
  <c r="D324" i="5"/>
  <c r="C324" i="5"/>
  <c r="B324" i="5"/>
  <c r="D323" i="5"/>
  <c r="C323" i="5"/>
  <c r="G323" i="5" s="1"/>
  <c r="B323" i="5"/>
  <c r="D322" i="5"/>
  <c r="D328" i="5" s="1"/>
  <c r="C322" i="5"/>
  <c r="B322" i="5"/>
  <c r="D321" i="5"/>
  <c r="C321" i="5"/>
  <c r="G321" i="5" s="1"/>
  <c r="B321" i="5"/>
  <c r="H320" i="5"/>
  <c r="G320" i="5"/>
  <c r="F320" i="5"/>
  <c r="E320" i="5"/>
  <c r="R319" i="5"/>
  <c r="D319" i="5"/>
  <c r="C319" i="5"/>
  <c r="B319" i="5"/>
  <c r="C313" i="5"/>
  <c r="D311" i="5"/>
  <c r="C311" i="5"/>
  <c r="E311" i="5" s="1"/>
  <c r="H311" i="5" s="1"/>
  <c r="B311" i="5"/>
  <c r="G311" i="5" s="1"/>
  <c r="G307" i="5"/>
  <c r="D307" i="5"/>
  <c r="C307" i="5"/>
  <c r="E307" i="5" s="1"/>
  <c r="H307" i="5" s="1"/>
  <c r="B307" i="5"/>
  <c r="D305" i="5"/>
  <c r="C305" i="5"/>
  <c r="E305" i="5" s="1"/>
  <c r="H305" i="5" s="1"/>
  <c r="B305" i="5"/>
  <c r="G305" i="5" s="1"/>
  <c r="G303" i="5"/>
  <c r="D303" i="5"/>
  <c r="C303" i="5"/>
  <c r="E303" i="5" s="1"/>
  <c r="H303" i="5" s="1"/>
  <c r="B303" i="5"/>
  <c r="D301" i="5"/>
  <c r="C301" i="5"/>
  <c r="E301" i="5" s="1"/>
  <c r="H301" i="5" s="1"/>
  <c r="B301" i="5"/>
  <c r="G301" i="5" s="1"/>
  <c r="G299" i="5"/>
  <c r="D299" i="5"/>
  <c r="C299" i="5"/>
  <c r="E299" i="5" s="1"/>
  <c r="H299" i="5" s="1"/>
  <c r="B299" i="5"/>
  <c r="D297" i="5"/>
  <c r="C297" i="5"/>
  <c r="E297" i="5" s="1"/>
  <c r="H297" i="5" s="1"/>
  <c r="B297" i="5"/>
  <c r="G297" i="5" s="1"/>
  <c r="G295" i="5"/>
  <c r="D295" i="5"/>
  <c r="C295" i="5"/>
  <c r="E295" i="5" s="1"/>
  <c r="H295" i="5" s="1"/>
  <c r="B295" i="5"/>
  <c r="D293" i="5"/>
  <c r="C293" i="5"/>
  <c r="E293" i="5" s="1"/>
  <c r="H293" i="5" s="1"/>
  <c r="B293" i="5"/>
  <c r="G293" i="5" s="1"/>
  <c r="G291" i="5"/>
  <c r="D291" i="5"/>
  <c r="C291" i="5"/>
  <c r="E291" i="5" s="1"/>
  <c r="H291" i="5" s="1"/>
  <c r="B291" i="5"/>
  <c r="D289" i="5"/>
  <c r="C289" i="5"/>
  <c r="E289" i="5" s="1"/>
  <c r="H289" i="5" s="1"/>
  <c r="B289" i="5"/>
  <c r="G289" i="5" s="1"/>
  <c r="G288" i="5"/>
  <c r="D288" i="5"/>
  <c r="C288" i="5"/>
  <c r="E288" i="5" s="1"/>
  <c r="H288" i="5" s="1"/>
  <c r="B288" i="5"/>
  <c r="D287" i="5"/>
  <c r="C287" i="5"/>
  <c r="E287" i="5" s="1"/>
  <c r="H287" i="5" s="1"/>
  <c r="B287" i="5"/>
  <c r="G287" i="5" s="1"/>
  <c r="G286" i="5"/>
  <c r="D286" i="5"/>
  <c r="C286" i="5"/>
  <c r="E286" i="5" s="1"/>
  <c r="H286" i="5" s="1"/>
  <c r="B286" i="5"/>
  <c r="D285" i="5"/>
  <c r="C285" i="5"/>
  <c r="E285" i="5" s="1"/>
  <c r="H285" i="5" s="1"/>
  <c r="B285" i="5"/>
  <c r="G285" i="5" s="1"/>
  <c r="G284" i="5"/>
  <c r="G283" i="5" s="1"/>
  <c r="D284" i="5"/>
  <c r="C284" i="5"/>
  <c r="C283" i="5" s="1"/>
  <c r="B284" i="5"/>
  <c r="D283" i="5"/>
  <c r="B283" i="5"/>
  <c r="O281" i="5"/>
  <c r="D281" i="5"/>
  <c r="C281" i="5"/>
  <c r="E281" i="5" s="1"/>
  <c r="B281" i="5"/>
  <c r="D276" i="5"/>
  <c r="C276" i="5"/>
  <c r="E276" i="5" s="1"/>
  <c r="B276" i="5"/>
  <c r="G276" i="5" s="1"/>
  <c r="G275" i="5" s="1"/>
  <c r="O275" i="5"/>
  <c r="D275" i="5"/>
  <c r="P275" i="5" s="1"/>
  <c r="C275" i="5"/>
  <c r="B275" i="5"/>
  <c r="N275" i="5" s="1"/>
  <c r="D273" i="5"/>
  <c r="C273" i="5"/>
  <c r="G273" i="5" s="1"/>
  <c r="G272" i="5" s="1"/>
  <c r="B273" i="5"/>
  <c r="P272" i="5"/>
  <c r="N272" i="5"/>
  <c r="D272" i="5"/>
  <c r="B272" i="5"/>
  <c r="D270" i="5"/>
  <c r="D269" i="5" s="1"/>
  <c r="P269" i="5" s="1"/>
  <c r="C270" i="5"/>
  <c r="B270" i="5"/>
  <c r="O269" i="5"/>
  <c r="C269" i="5"/>
  <c r="G267" i="5"/>
  <c r="D267" i="5"/>
  <c r="C267" i="5"/>
  <c r="E267" i="5" s="1"/>
  <c r="B267" i="5"/>
  <c r="P266" i="5"/>
  <c r="N266" i="5"/>
  <c r="G266" i="5"/>
  <c r="D266" i="5"/>
  <c r="C266" i="5"/>
  <c r="O266" i="5" s="1"/>
  <c r="B266" i="5"/>
  <c r="D264" i="5"/>
  <c r="D262" i="5" s="1"/>
  <c r="C264" i="5"/>
  <c r="E264" i="5" s="1"/>
  <c r="H264" i="5" s="1"/>
  <c r="B264" i="5"/>
  <c r="G263" i="5"/>
  <c r="D263" i="5"/>
  <c r="C263" i="5"/>
  <c r="E263" i="5" s="1"/>
  <c r="B263" i="5"/>
  <c r="P262" i="5"/>
  <c r="C262" i="5"/>
  <c r="O262" i="5" s="1"/>
  <c r="D260" i="5"/>
  <c r="C260" i="5"/>
  <c r="E260" i="5" s="1"/>
  <c r="H260" i="5" s="1"/>
  <c r="B260" i="5"/>
  <c r="G260" i="5" s="1"/>
  <c r="G259" i="5"/>
  <c r="D259" i="5"/>
  <c r="C259" i="5"/>
  <c r="E259" i="5" s="1"/>
  <c r="H259" i="5" s="1"/>
  <c r="B259" i="5"/>
  <c r="F259" i="5" s="1"/>
  <c r="D258" i="5"/>
  <c r="C258" i="5"/>
  <c r="E258" i="5" s="1"/>
  <c r="H258" i="5" s="1"/>
  <c r="B258" i="5"/>
  <c r="G258" i="5" s="1"/>
  <c r="G257" i="5"/>
  <c r="D257" i="5"/>
  <c r="C257" i="5"/>
  <c r="C255" i="5" s="1"/>
  <c r="B257" i="5"/>
  <c r="D256" i="5"/>
  <c r="C256" i="5"/>
  <c r="E256" i="5" s="1"/>
  <c r="B256" i="5"/>
  <c r="G256" i="5" s="1"/>
  <c r="O255" i="5"/>
  <c r="D255" i="5"/>
  <c r="P255" i="5" s="1"/>
  <c r="B255" i="5"/>
  <c r="N255" i="5" s="1"/>
  <c r="G253" i="5"/>
  <c r="D253" i="5"/>
  <c r="C253" i="5"/>
  <c r="E253" i="5" s="1"/>
  <c r="B253" i="5"/>
  <c r="P252" i="5"/>
  <c r="N252" i="5"/>
  <c r="G252" i="5"/>
  <c r="D252" i="5"/>
  <c r="C252" i="5"/>
  <c r="O252" i="5" s="1"/>
  <c r="B252" i="5"/>
  <c r="D250" i="5"/>
  <c r="C250" i="5"/>
  <c r="E250" i="5" s="1"/>
  <c r="B250" i="5"/>
  <c r="G250" i="5" s="1"/>
  <c r="G249" i="5" s="1"/>
  <c r="O249" i="5"/>
  <c r="D249" i="5"/>
  <c r="P249" i="5" s="1"/>
  <c r="C249" i="5"/>
  <c r="B249" i="5"/>
  <c r="N249" i="5" s="1"/>
  <c r="D247" i="5"/>
  <c r="C247" i="5"/>
  <c r="G247" i="5" s="1"/>
  <c r="B247" i="5"/>
  <c r="D246" i="5"/>
  <c r="C246" i="5"/>
  <c r="B246" i="5"/>
  <c r="D245" i="5"/>
  <c r="C245" i="5"/>
  <c r="G245" i="5" s="1"/>
  <c r="B245" i="5"/>
  <c r="D244" i="5"/>
  <c r="C244" i="5"/>
  <c r="B244" i="5"/>
  <c r="G243" i="5"/>
  <c r="D243" i="5"/>
  <c r="C243" i="5"/>
  <c r="E243" i="5" s="1"/>
  <c r="H243" i="5" s="1"/>
  <c r="B243" i="5"/>
  <c r="D242" i="5"/>
  <c r="C242" i="5"/>
  <c r="E242" i="5" s="1"/>
  <c r="H242" i="5" s="1"/>
  <c r="B242" i="5"/>
  <c r="G242" i="5" s="1"/>
  <c r="G241" i="5"/>
  <c r="D241" i="5"/>
  <c r="C241" i="5"/>
  <c r="E241" i="5" s="1"/>
  <c r="H241" i="5" s="1"/>
  <c r="B241" i="5"/>
  <c r="D240" i="5"/>
  <c r="C240" i="5"/>
  <c r="E240" i="5" s="1"/>
  <c r="H240" i="5" s="1"/>
  <c r="B240" i="5"/>
  <c r="G240" i="5" s="1"/>
  <c r="G239" i="5"/>
  <c r="D239" i="5"/>
  <c r="C239" i="5"/>
  <c r="E239" i="5" s="1"/>
  <c r="H239" i="5" s="1"/>
  <c r="B239" i="5"/>
  <c r="D238" i="5"/>
  <c r="C238" i="5"/>
  <c r="E238" i="5" s="1"/>
  <c r="H238" i="5" s="1"/>
  <c r="B238" i="5"/>
  <c r="G238" i="5" s="1"/>
  <c r="G237" i="5"/>
  <c r="D237" i="5"/>
  <c r="C237" i="5"/>
  <c r="E237" i="5" s="1"/>
  <c r="H237" i="5" s="1"/>
  <c r="B237" i="5"/>
  <c r="D236" i="5"/>
  <c r="C236" i="5"/>
  <c r="E236" i="5" s="1"/>
  <c r="H236" i="5" s="1"/>
  <c r="B236" i="5"/>
  <c r="G236" i="5" s="1"/>
  <c r="G235" i="5"/>
  <c r="D235" i="5"/>
  <c r="C235" i="5"/>
  <c r="E235" i="5" s="1"/>
  <c r="H235" i="5" s="1"/>
  <c r="B235" i="5"/>
  <c r="D234" i="5"/>
  <c r="C234" i="5"/>
  <c r="E234" i="5" s="1"/>
  <c r="H234" i="5" s="1"/>
  <c r="B234" i="5"/>
  <c r="G234" i="5" s="1"/>
  <c r="G233" i="5"/>
  <c r="D233" i="5"/>
  <c r="C233" i="5"/>
  <c r="E233" i="5" s="1"/>
  <c r="H233" i="5" s="1"/>
  <c r="B233" i="5"/>
  <c r="D232" i="5"/>
  <c r="C232" i="5"/>
  <c r="E232" i="5" s="1"/>
  <c r="H232" i="5" s="1"/>
  <c r="B232" i="5"/>
  <c r="G232" i="5" s="1"/>
  <c r="G231" i="5"/>
  <c r="D231" i="5"/>
  <c r="C231" i="5"/>
  <c r="E231" i="5" s="1"/>
  <c r="H231" i="5" s="1"/>
  <c r="B231" i="5"/>
  <c r="D230" i="5"/>
  <c r="C230" i="5"/>
  <c r="E230" i="5" s="1"/>
  <c r="H230" i="5" s="1"/>
  <c r="B230" i="5"/>
  <c r="G230" i="5" s="1"/>
  <c r="G229" i="5"/>
  <c r="D229" i="5"/>
  <c r="C229" i="5"/>
  <c r="E229" i="5" s="1"/>
  <c r="H229" i="5" s="1"/>
  <c r="B229" i="5"/>
  <c r="D228" i="5"/>
  <c r="D227" i="5" s="1"/>
  <c r="C228" i="5"/>
  <c r="E228" i="5" s="1"/>
  <c r="H228" i="5" s="1"/>
  <c r="B228" i="5"/>
  <c r="C227" i="5"/>
  <c r="D226" i="5"/>
  <c r="C226" i="5"/>
  <c r="E226" i="5" s="1"/>
  <c r="H226" i="5" s="1"/>
  <c r="B226" i="5"/>
  <c r="G226" i="5" s="1"/>
  <c r="G225" i="5"/>
  <c r="D225" i="5"/>
  <c r="C225" i="5"/>
  <c r="E225" i="5" s="1"/>
  <c r="H225" i="5" s="1"/>
  <c r="B225" i="5"/>
  <c r="D224" i="5"/>
  <c r="C224" i="5"/>
  <c r="E224" i="5" s="1"/>
  <c r="H224" i="5" s="1"/>
  <c r="B224" i="5"/>
  <c r="G224" i="5" s="1"/>
  <c r="G223" i="5"/>
  <c r="D223" i="5"/>
  <c r="C223" i="5"/>
  <c r="E223" i="5" s="1"/>
  <c r="H223" i="5" s="1"/>
  <c r="B223" i="5"/>
  <c r="D222" i="5"/>
  <c r="C222" i="5"/>
  <c r="E222" i="5" s="1"/>
  <c r="H222" i="5" s="1"/>
  <c r="B222" i="5"/>
  <c r="G222" i="5" s="1"/>
  <c r="G221" i="5"/>
  <c r="D221" i="5"/>
  <c r="C221" i="5"/>
  <c r="E221" i="5" s="1"/>
  <c r="H221" i="5" s="1"/>
  <c r="B221" i="5"/>
  <c r="D220" i="5"/>
  <c r="C220" i="5"/>
  <c r="E220" i="5" s="1"/>
  <c r="H220" i="5" s="1"/>
  <c r="B220" i="5"/>
  <c r="G220" i="5" s="1"/>
  <c r="G219" i="5"/>
  <c r="D219" i="5"/>
  <c r="C219" i="5"/>
  <c r="E219" i="5" s="1"/>
  <c r="H219" i="5" s="1"/>
  <c r="B219" i="5"/>
  <c r="D218" i="5"/>
  <c r="C218" i="5"/>
  <c r="E218" i="5" s="1"/>
  <c r="H218" i="5" s="1"/>
  <c r="B218" i="5"/>
  <c r="G218" i="5" s="1"/>
  <c r="G217" i="5"/>
  <c r="D217" i="5"/>
  <c r="C217" i="5"/>
  <c r="E217" i="5" s="1"/>
  <c r="H217" i="5" s="1"/>
  <c r="B217" i="5"/>
  <c r="D216" i="5"/>
  <c r="C216" i="5"/>
  <c r="E216" i="5" s="1"/>
  <c r="H216" i="5" s="1"/>
  <c r="B216" i="5"/>
  <c r="G216" i="5" s="1"/>
  <c r="G215" i="5"/>
  <c r="D215" i="5"/>
  <c r="C215" i="5"/>
  <c r="E215" i="5" s="1"/>
  <c r="H215" i="5" s="1"/>
  <c r="B215" i="5"/>
  <c r="D214" i="5"/>
  <c r="C214" i="5"/>
  <c r="E214" i="5" s="1"/>
  <c r="H214" i="5" s="1"/>
  <c r="B214" i="5"/>
  <c r="G214" i="5" s="1"/>
  <c r="G213" i="5"/>
  <c r="D213" i="5"/>
  <c r="C213" i="5"/>
  <c r="E213" i="5" s="1"/>
  <c r="H213" i="5" s="1"/>
  <c r="B213" i="5"/>
  <c r="D212" i="5"/>
  <c r="D210" i="5" s="1"/>
  <c r="C212" i="5"/>
  <c r="E212" i="5" s="1"/>
  <c r="H212" i="5" s="1"/>
  <c r="B212" i="5"/>
  <c r="G211" i="5"/>
  <c r="D211" i="5"/>
  <c r="C211" i="5"/>
  <c r="E211" i="5" s="1"/>
  <c r="B211" i="5"/>
  <c r="P210" i="5"/>
  <c r="C210" i="5"/>
  <c r="O210" i="5" s="1"/>
  <c r="D208" i="5"/>
  <c r="C208" i="5"/>
  <c r="E208" i="5" s="1"/>
  <c r="H208" i="5" s="1"/>
  <c r="B208" i="5"/>
  <c r="G208" i="5" s="1"/>
  <c r="G207" i="5"/>
  <c r="D207" i="5"/>
  <c r="C207" i="5"/>
  <c r="E207" i="5" s="1"/>
  <c r="H207" i="5" s="1"/>
  <c r="B207" i="5"/>
  <c r="D206" i="5"/>
  <c r="C206" i="5"/>
  <c r="E206" i="5" s="1"/>
  <c r="H206" i="5" s="1"/>
  <c r="B206" i="5"/>
  <c r="G206" i="5" s="1"/>
  <c r="G205" i="5"/>
  <c r="D205" i="5"/>
  <c r="C205" i="5"/>
  <c r="E205" i="5" s="1"/>
  <c r="H205" i="5" s="1"/>
  <c r="B205" i="5"/>
  <c r="D204" i="5"/>
  <c r="C204" i="5"/>
  <c r="E204" i="5" s="1"/>
  <c r="H204" i="5" s="1"/>
  <c r="B204" i="5"/>
  <c r="G204" i="5" s="1"/>
  <c r="G203" i="5"/>
  <c r="D203" i="5"/>
  <c r="C203" i="5"/>
  <c r="C201" i="5" s="1"/>
  <c r="B203" i="5"/>
  <c r="D202" i="5"/>
  <c r="C202" i="5"/>
  <c r="E202" i="5" s="1"/>
  <c r="B202" i="5"/>
  <c r="G202" i="5" s="1"/>
  <c r="O201" i="5"/>
  <c r="D201" i="5"/>
  <c r="P201" i="5" s="1"/>
  <c r="B201" i="5"/>
  <c r="N201" i="5" s="1"/>
  <c r="G199" i="5"/>
  <c r="D199" i="5"/>
  <c r="C199" i="5"/>
  <c r="E199" i="5" s="1"/>
  <c r="H199" i="5" s="1"/>
  <c r="B199" i="5"/>
  <c r="D198" i="5"/>
  <c r="C198" i="5"/>
  <c r="E198" i="5" s="1"/>
  <c r="H198" i="5" s="1"/>
  <c r="B198" i="5"/>
  <c r="G198" i="5" s="1"/>
  <c r="G197" i="5"/>
  <c r="D197" i="5"/>
  <c r="C197" i="5"/>
  <c r="E197" i="5" s="1"/>
  <c r="H197" i="5" s="1"/>
  <c r="B197" i="5"/>
  <c r="D196" i="5"/>
  <c r="C196" i="5"/>
  <c r="E196" i="5" s="1"/>
  <c r="H196" i="5" s="1"/>
  <c r="B196" i="5"/>
  <c r="G196" i="5" s="1"/>
  <c r="G195" i="5"/>
  <c r="D195" i="5"/>
  <c r="C195" i="5"/>
  <c r="E195" i="5" s="1"/>
  <c r="H195" i="5" s="1"/>
  <c r="B195" i="5"/>
  <c r="D194" i="5"/>
  <c r="C194" i="5"/>
  <c r="E194" i="5" s="1"/>
  <c r="H194" i="5" s="1"/>
  <c r="B194" i="5"/>
  <c r="G194" i="5" s="1"/>
  <c r="G193" i="5"/>
  <c r="D193" i="5"/>
  <c r="C193" i="5"/>
  <c r="C191" i="5" s="1"/>
  <c r="B193" i="5"/>
  <c r="D192" i="5"/>
  <c r="C192" i="5"/>
  <c r="E192" i="5" s="1"/>
  <c r="B192" i="5"/>
  <c r="G192" i="5" s="1"/>
  <c r="O191" i="5"/>
  <c r="D191" i="5"/>
  <c r="P191" i="5" s="1"/>
  <c r="B191" i="5"/>
  <c r="N191" i="5" s="1"/>
  <c r="G189" i="5"/>
  <c r="D189" i="5"/>
  <c r="C189" i="5"/>
  <c r="E189" i="5" s="1"/>
  <c r="H189" i="5" s="1"/>
  <c r="B189" i="5"/>
  <c r="D188" i="5"/>
  <c r="C188" i="5"/>
  <c r="E188" i="5" s="1"/>
  <c r="H188" i="5" s="1"/>
  <c r="B188" i="5"/>
  <c r="G188" i="5" s="1"/>
  <c r="G187" i="5"/>
  <c r="D187" i="5"/>
  <c r="C187" i="5"/>
  <c r="E187" i="5" s="1"/>
  <c r="H187" i="5" s="1"/>
  <c r="B187" i="5"/>
  <c r="D186" i="5"/>
  <c r="C186" i="5"/>
  <c r="E186" i="5" s="1"/>
  <c r="H186" i="5" s="1"/>
  <c r="B186" i="5"/>
  <c r="G186" i="5" s="1"/>
  <c r="G185" i="5"/>
  <c r="D185" i="5"/>
  <c r="C185" i="5"/>
  <c r="E185" i="5" s="1"/>
  <c r="H185" i="5" s="1"/>
  <c r="B185" i="5"/>
  <c r="D184" i="5"/>
  <c r="D182" i="5" s="1"/>
  <c r="C184" i="5"/>
  <c r="E184" i="5" s="1"/>
  <c r="H184" i="5" s="1"/>
  <c r="B184" i="5"/>
  <c r="G183" i="5"/>
  <c r="D183" i="5"/>
  <c r="C183" i="5"/>
  <c r="E183" i="5" s="1"/>
  <c r="B183" i="5"/>
  <c r="P182" i="5"/>
  <c r="C182" i="5"/>
  <c r="O182" i="5" s="1"/>
  <c r="D180" i="5"/>
  <c r="C180" i="5"/>
  <c r="E180" i="5" s="1"/>
  <c r="H180" i="5" s="1"/>
  <c r="B180" i="5"/>
  <c r="G180" i="5" s="1"/>
  <c r="G179" i="5"/>
  <c r="D179" i="5"/>
  <c r="C179" i="5"/>
  <c r="E179" i="5" s="1"/>
  <c r="H179" i="5" s="1"/>
  <c r="B179" i="5"/>
  <c r="D178" i="5"/>
  <c r="C178" i="5"/>
  <c r="E178" i="5" s="1"/>
  <c r="H178" i="5" s="1"/>
  <c r="B178" i="5"/>
  <c r="G178" i="5" s="1"/>
  <c r="G177" i="5"/>
  <c r="D177" i="5"/>
  <c r="C177" i="5"/>
  <c r="E177" i="5" s="1"/>
  <c r="H177" i="5" s="1"/>
  <c r="B177" i="5"/>
  <c r="D176" i="5"/>
  <c r="D174" i="5" s="1"/>
  <c r="C176" i="5"/>
  <c r="E176" i="5" s="1"/>
  <c r="H176" i="5" s="1"/>
  <c r="B176" i="5"/>
  <c r="G175" i="5"/>
  <c r="D175" i="5"/>
  <c r="C175" i="5"/>
  <c r="E175" i="5" s="1"/>
  <c r="B175" i="5"/>
  <c r="P174" i="5"/>
  <c r="C174" i="5"/>
  <c r="O174" i="5" s="1"/>
  <c r="D172" i="5"/>
  <c r="C172" i="5"/>
  <c r="E172" i="5" s="1"/>
  <c r="H172" i="5" s="1"/>
  <c r="B172" i="5"/>
  <c r="G172" i="5" s="1"/>
  <c r="G171" i="5"/>
  <c r="D171" i="5"/>
  <c r="C171" i="5"/>
  <c r="C169" i="5" s="1"/>
  <c r="B171" i="5"/>
  <c r="D170" i="5"/>
  <c r="C170" i="5"/>
  <c r="E170" i="5" s="1"/>
  <c r="B170" i="5"/>
  <c r="G170" i="5" s="1"/>
  <c r="O169" i="5"/>
  <c r="D169" i="5"/>
  <c r="P169" i="5" s="1"/>
  <c r="B169" i="5"/>
  <c r="N169" i="5" s="1"/>
  <c r="G167" i="5"/>
  <c r="D167" i="5"/>
  <c r="C167" i="5"/>
  <c r="E167" i="5" s="1"/>
  <c r="H167" i="5" s="1"/>
  <c r="B167" i="5"/>
  <c r="D166" i="5"/>
  <c r="C166" i="5"/>
  <c r="E166" i="5" s="1"/>
  <c r="H166" i="5" s="1"/>
  <c r="B166" i="5"/>
  <c r="G166" i="5" s="1"/>
  <c r="G165" i="5"/>
  <c r="D165" i="5"/>
  <c r="C165" i="5"/>
  <c r="E165" i="5" s="1"/>
  <c r="H165" i="5" s="1"/>
  <c r="B165" i="5"/>
  <c r="D164" i="5"/>
  <c r="C164" i="5"/>
  <c r="E164" i="5" s="1"/>
  <c r="H164" i="5" s="1"/>
  <c r="B164" i="5"/>
  <c r="G164" i="5" s="1"/>
  <c r="G163" i="5"/>
  <c r="D163" i="5"/>
  <c r="C163" i="5"/>
  <c r="C161" i="5" s="1"/>
  <c r="B163" i="5"/>
  <c r="D162" i="5"/>
  <c r="C162" i="5"/>
  <c r="E162" i="5" s="1"/>
  <c r="B162" i="5"/>
  <c r="G162" i="5" s="1"/>
  <c r="O161" i="5"/>
  <c r="D161" i="5"/>
  <c r="P161" i="5" s="1"/>
  <c r="B161" i="5"/>
  <c r="N161" i="5" s="1"/>
  <c r="G159" i="5"/>
  <c r="D159" i="5"/>
  <c r="C159" i="5"/>
  <c r="E159" i="5" s="1"/>
  <c r="H159" i="5" s="1"/>
  <c r="B159" i="5"/>
  <c r="D158" i="5"/>
  <c r="C158" i="5"/>
  <c r="E158" i="5" s="1"/>
  <c r="H158" i="5" s="1"/>
  <c r="B158" i="5"/>
  <c r="G158" i="5" s="1"/>
  <c r="G157" i="5"/>
  <c r="D157" i="5"/>
  <c r="C157" i="5"/>
  <c r="E157" i="5" s="1"/>
  <c r="H157" i="5" s="1"/>
  <c r="B157" i="5"/>
  <c r="D156" i="5"/>
  <c r="C156" i="5"/>
  <c r="E156" i="5" s="1"/>
  <c r="H156" i="5" s="1"/>
  <c r="B156" i="5"/>
  <c r="G156" i="5" s="1"/>
  <c r="G155" i="5"/>
  <c r="D155" i="5"/>
  <c r="C155" i="5"/>
  <c r="E155" i="5" s="1"/>
  <c r="H155" i="5" s="1"/>
  <c r="B155" i="5"/>
  <c r="D154" i="5"/>
  <c r="C154" i="5"/>
  <c r="E154" i="5" s="1"/>
  <c r="H154" i="5" s="1"/>
  <c r="B154" i="5"/>
  <c r="G154" i="5" s="1"/>
  <c r="G153" i="5"/>
  <c r="D153" i="5"/>
  <c r="C153" i="5"/>
  <c r="E153" i="5" s="1"/>
  <c r="H153" i="5" s="1"/>
  <c r="B153" i="5"/>
  <c r="D152" i="5"/>
  <c r="C152" i="5"/>
  <c r="E152" i="5" s="1"/>
  <c r="H152" i="5" s="1"/>
  <c r="B152" i="5"/>
  <c r="G152" i="5" s="1"/>
  <c r="G151" i="5"/>
  <c r="D151" i="5"/>
  <c r="C151" i="5"/>
  <c r="E151" i="5" s="1"/>
  <c r="H151" i="5" s="1"/>
  <c r="B151" i="5"/>
  <c r="D150" i="5"/>
  <c r="C150" i="5"/>
  <c r="E150" i="5" s="1"/>
  <c r="H150" i="5" s="1"/>
  <c r="B150" i="5"/>
  <c r="G150" i="5" s="1"/>
  <c r="G149" i="5"/>
  <c r="D149" i="5"/>
  <c r="C149" i="5"/>
  <c r="E149" i="5" s="1"/>
  <c r="H149" i="5" s="1"/>
  <c r="B149" i="5"/>
  <c r="D148" i="5"/>
  <c r="C148" i="5"/>
  <c r="E148" i="5" s="1"/>
  <c r="H148" i="5" s="1"/>
  <c r="B148" i="5"/>
  <c r="G148" i="5" s="1"/>
  <c r="G147" i="5"/>
  <c r="D147" i="5"/>
  <c r="C147" i="5"/>
  <c r="E147" i="5" s="1"/>
  <c r="H147" i="5" s="1"/>
  <c r="B147" i="5"/>
  <c r="D146" i="5"/>
  <c r="C146" i="5"/>
  <c r="E146" i="5" s="1"/>
  <c r="H146" i="5" s="1"/>
  <c r="B146" i="5"/>
  <c r="G146" i="5" s="1"/>
  <c r="G145" i="5"/>
  <c r="D145" i="5"/>
  <c r="C145" i="5"/>
  <c r="E145" i="5" s="1"/>
  <c r="H145" i="5" s="1"/>
  <c r="B145" i="5"/>
  <c r="D144" i="5"/>
  <c r="C144" i="5"/>
  <c r="E144" i="5" s="1"/>
  <c r="H144" i="5" s="1"/>
  <c r="B144" i="5"/>
  <c r="G144" i="5" s="1"/>
  <c r="G143" i="5"/>
  <c r="D143" i="5"/>
  <c r="C143" i="5"/>
  <c r="E143" i="5" s="1"/>
  <c r="H143" i="5" s="1"/>
  <c r="B143" i="5"/>
  <c r="D142" i="5"/>
  <c r="C142" i="5"/>
  <c r="E142" i="5" s="1"/>
  <c r="H142" i="5" s="1"/>
  <c r="B142" i="5"/>
  <c r="G142" i="5" s="1"/>
  <c r="G141" i="5"/>
  <c r="D141" i="5"/>
  <c r="C141" i="5"/>
  <c r="C139" i="5" s="1"/>
  <c r="B141" i="5"/>
  <c r="D140" i="5"/>
  <c r="C140" i="5"/>
  <c r="E140" i="5" s="1"/>
  <c r="B140" i="5"/>
  <c r="G140" i="5" s="1"/>
  <c r="O139" i="5"/>
  <c r="D139" i="5"/>
  <c r="P139" i="5" s="1"/>
  <c r="B139" i="5"/>
  <c r="N139" i="5" s="1"/>
  <c r="G137" i="5"/>
  <c r="D137" i="5"/>
  <c r="C137" i="5"/>
  <c r="E137" i="5" s="1"/>
  <c r="B137" i="5"/>
  <c r="P136" i="5"/>
  <c r="N136" i="5"/>
  <c r="G136" i="5"/>
  <c r="D136" i="5"/>
  <c r="C136" i="5"/>
  <c r="O136" i="5" s="1"/>
  <c r="B136" i="5"/>
  <c r="D134" i="5"/>
  <c r="D133" i="5" s="1"/>
  <c r="C134" i="5"/>
  <c r="E134" i="5" s="1"/>
  <c r="H134" i="5" s="1"/>
  <c r="H133" i="5" s="1"/>
  <c r="B134" i="5"/>
  <c r="C133" i="5"/>
  <c r="D132" i="5"/>
  <c r="C132" i="5"/>
  <c r="E132" i="5" s="1"/>
  <c r="H132" i="5" s="1"/>
  <c r="B132" i="5"/>
  <c r="G132" i="5" s="1"/>
  <c r="G131" i="5"/>
  <c r="D131" i="5"/>
  <c r="C131" i="5"/>
  <c r="E131" i="5" s="1"/>
  <c r="H131" i="5" s="1"/>
  <c r="B131" i="5"/>
  <c r="D130" i="5"/>
  <c r="D129" i="5" s="1"/>
  <c r="C130" i="5"/>
  <c r="E130" i="5" s="1"/>
  <c r="H130" i="5" s="1"/>
  <c r="B130" i="5"/>
  <c r="C129" i="5"/>
  <c r="D128" i="5"/>
  <c r="C128" i="5"/>
  <c r="E128" i="5" s="1"/>
  <c r="H128" i="5" s="1"/>
  <c r="B128" i="5"/>
  <c r="G128" i="5" s="1"/>
  <c r="G127" i="5"/>
  <c r="D127" i="5"/>
  <c r="C127" i="5"/>
  <c r="C126" i="5" s="1"/>
  <c r="B127" i="5"/>
  <c r="D126" i="5"/>
  <c r="B126" i="5"/>
  <c r="G126" i="5" s="1"/>
  <c r="D125" i="5"/>
  <c r="C125" i="5"/>
  <c r="G125" i="5" s="1"/>
  <c r="B125" i="5"/>
  <c r="D124" i="5"/>
  <c r="C124" i="5"/>
  <c r="B124" i="5"/>
  <c r="G124" i="5" s="1"/>
  <c r="D123" i="5"/>
  <c r="C123" i="5"/>
  <c r="G123" i="5" s="1"/>
  <c r="B123" i="5"/>
  <c r="D122" i="5"/>
  <c r="D121" i="5" s="1"/>
  <c r="D120" i="5" s="1"/>
  <c r="P120" i="5" s="1"/>
  <c r="C122" i="5"/>
  <c r="B122" i="5"/>
  <c r="D118" i="5"/>
  <c r="C118" i="5"/>
  <c r="B118" i="5"/>
  <c r="G118" i="5" s="1"/>
  <c r="D117" i="5"/>
  <c r="C117" i="5"/>
  <c r="G117" i="5" s="1"/>
  <c r="B117" i="5"/>
  <c r="D116" i="5"/>
  <c r="C116" i="5"/>
  <c r="B116" i="5"/>
  <c r="G116" i="5" s="1"/>
  <c r="D115" i="5"/>
  <c r="C115" i="5"/>
  <c r="G115" i="5" s="1"/>
  <c r="B115" i="5"/>
  <c r="D114" i="5"/>
  <c r="C114" i="5"/>
  <c r="B114" i="5"/>
  <c r="G114" i="5" s="1"/>
  <c r="D113" i="5"/>
  <c r="C113" i="5"/>
  <c r="G113" i="5" s="1"/>
  <c r="B113" i="5"/>
  <c r="D112" i="5"/>
  <c r="C112" i="5"/>
  <c r="B112" i="5"/>
  <c r="G112" i="5" s="1"/>
  <c r="D111" i="5"/>
  <c r="C111" i="5"/>
  <c r="C109" i="5" s="1"/>
  <c r="B111" i="5"/>
  <c r="D110" i="5"/>
  <c r="D109" i="5" s="1"/>
  <c r="P109" i="5" s="1"/>
  <c r="C110" i="5"/>
  <c r="B110" i="5"/>
  <c r="G110" i="5" s="1"/>
  <c r="O109" i="5"/>
  <c r="B109" i="5"/>
  <c r="N109" i="5" s="1"/>
  <c r="D107" i="5"/>
  <c r="C107" i="5"/>
  <c r="G107" i="5" s="1"/>
  <c r="B107" i="5"/>
  <c r="D106" i="5"/>
  <c r="C106" i="5"/>
  <c r="B106" i="5"/>
  <c r="G106" i="5" s="1"/>
  <c r="D105" i="5"/>
  <c r="C105" i="5"/>
  <c r="G105" i="5" s="1"/>
  <c r="B105" i="5"/>
  <c r="D104" i="5"/>
  <c r="C104" i="5"/>
  <c r="B104" i="5"/>
  <c r="G104" i="5" s="1"/>
  <c r="D103" i="5"/>
  <c r="C103" i="5"/>
  <c r="G103" i="5" s="1"/>
  <c r="B103" i="5"/>
  <c r="D102" i="5"/>
  <c r="C102" i="5"/>
  <c r="B102" i="5"/>
  <c r="G102" i="5" s="1"/>
  <c r="D101" i="5"/>
  <c r="C101" i="5"/>
  <c r="G101" i="5" s="1"/>
  <c r="B101" i="5"/>
  <c r="D100" i="5"/>
  <c r="C100" i="5"/>
  <c r="B100" i="5"/>
  <c r="G100" i="5" s="1"/>
  <c r="D99" i="5"/>
  <c r="C99" i="5"/>
  <c r="C97" i="5" s="1"/>
  <c r="B99" i="5"/>
  <c r="D98" i="5"/>
  <c r="D97" i="5" s="1"/>
  <c r="P97" i="5" s="1"/>
  <c r="C98" i="5"/>
  <c r="B98" i="5"/>
  <c r="G98" i="5" s="1"/>
  <c r="O97" i="5"/>
  <c r="B97" i="5"/>
  <c r="N97" i="5" s="1"/>
  <c r="D95" i="5"/>
  <c r="C95" i="5"/>
  <c r="G95" i="5" s="1"/>
  <c r="B95" i="5"/>
  <c r="D94" i="5"/>
  <c r="C94" i="5"/>
  <c r="B94" i="5"/>
  <c r="G94" i="5" s="1"/>
  <c r="D93" i="5"/>
  <c r="C93" i="5"/>
  <c r="G93" i="5" s="1"/>
  <c r="B93" i="5"/>
  <c r="D92" i="5"/>
  <c r="C92" i="5"/>
  <c r="B92" i="5"/>
  <c r="G92" i="5" s="1"/>
  <c r="D91" i="5"/>
  <c r="C91" i="5"/>
  <c r="G91" i="5" s="1"/>
  <c r="B91" i="5"/>
  <c r="D90" i="5"/>
  <c r="D88" i="5" s="1"/>
  <c r="P88" i="5" s="1"/>
  <c r="C90" i="5"/>
  <c r="B90" i="5"/>
  <c r="D89" i="5"/>
  <c r="C89" i="5"/>
  <c r="G89" i="5" s="1"/>
  <c r="B89" i="5"/>
  <c r="D86" i="5"/>
  <c r="C86" i="5"/>
  <c r="B86" i="5"/>
  <c r="G86" i="5" s="1"/>
  <c r="D85" i="5"/>
  <c r="C85" i="5"/>
  <c r="C83" i="5" s="1"/>
  <c r="B85" i="5"/>
  <c r="D84" i="5"/>
  <c r="D83" i="5" s="1"/>
  <c r="P83" i="5" s="1"/>
  <c r="C84" i="5"/>
  <c r="B84" i="5"/>
  <c r="G84" i="5" s="1"/>
  <c r="O83" i="5"/>
  <c r="B83" i="5"/>
  <c r="N83" i="5" s="1"/>
  <c r="D81" i="5"/>
  <c r="C81" i="5"/>
  <c r="G81" i="5" s="1"/>
  <c r="B81" i="5"/>
  <c r="D80" i="5"/>
  <c r="C80" i="5"/>
  <c r="B80" i="5"/>
  <c r="G80" i="5" s="1"/>
  <c r="D79" i="5"/>
  <c r="C79" i="5"/>
  <c r="C77" i="5" s="1"/>
  <c r="B79" i="5"/>
  <c r="D78" i="5"/>
  <c r="D77" i="5" s="1"/>
  <c r="P77" i="5" s="1"/>
  <c r="C78" i="5"/>
  <c r="B78" i="5"/>
  <c r="G78" i="5" s="1"/>
  <c r="O77" i="5"/>
  <c r="B77" i="5"/>
  <c r="N77" i="5" s="1"/>
  <c r="D75" i="5"/>
  <c r="C75" i="5"/>
  <c r="G75" i="5" s="1"/>
  <c r="B75" i="5"/>
  <c r="D74" i="5"/>
  <c r="C74" i="5"/>
  <c r="B74" i="5"/>
  <c r="G74" i="5" s="1"/>
  <c r="D73" i="5"/>
  <c r="C73" i="5"/>
  <c r="G73" i="5" s="1"/>
  <c r="B73" i="5"/>
  <c r="D72" i="5"/>
  <c r="C72" i="5"/>
  <c r="B72" i="5"/>
  <c r="G72" i="5" s="1"/>
  <c r="D71" i="5"/>
  <c r="C71" i="5"/>
  <c r="G71" i="5" s="1"/>
  <c r="B71" i="5"/>
  <c r="D70" i="5"/>
  <c r="C70" i="5"/>
  <c r="B70" i="5"/>
  <c r="G70" i="5" s="1"/>
  <c r="D69" i="5"/>
  <c r="C69" i="5"/>
  <c r="G69" i="5" s="1"/>
  <c r="B69" i="5"/>
  <c r="D68" i="5"/>
  <c r="C68" i="5"/>
  <c r="B68" i="5"/>
  <c r="G68" i="5" s="1"/>
  <c r="D67" i="5"/>
  <c r="C67" i="5"/>
  <c r="G67" i="5" s="1"/>
  <c r="B67" i="5"/>
  <c r="D66" i="5"/>
  <c r="D64" i="5" s="1"/>
  <c r="P64" i="5" s="1"/>
  <c r="C66" i="5"/>
  <c r="B66" i="5"/>
  <c r="D65" i="5"/>
  <c r="C65" i="5"/>
  <c r="G65" i="5" s="1"/>
  <c r="B65" i="5"/>
  <c r="D62" i="5"/>
  <c r="C62" i="5"/>
  <c r="B62" i="5"/>
  <c r="G62" i="5" s="1"/>
  <c r="D61" i="5"/>
  <c r="C61" i="5"/>
  <c r="G61" i="5" s="1"/>
  <c r="B61" i="5"/>
  <c r="D60" i="5"/>
  <c r="C60" i="5"/>
  <c r="B60" i="5"/>
  <c r="G60" i="5" s="1"/>
  <c r="D59" i="5"/>
  <c r="C59" i="5"/>
  <c r="G59" i="5" s="1"/>
  <c r="B59" i="5"/>
  <c r="D58" i="5"/>
  <c r="D56" i="5" s="1"/>
  <c r="P56" i="5" s="1"/>
  <c r="C58" i="5"/>
  <c r="B58" i="5"/>
  <c r="D57" i="5"/>
  <c r="C57" i="5"/>
  <c r="G57" i="5" s="1"/>
  <c r="B57" i="5"/>
  <c r="D54" i="5"/>
  <c r="D53" i="5" s="1"/>
  <c r="P53" i="5" s="1"/>
  <c r="C54" i="5"/>
  <c r="B54" i="5"/>
  <c r="G54" i="5" s="1"/>
  <c r="G53" i="5" s="1"/>
  <c r="O53" i="5"/>
  <c r="C53" i="5"/>
  <c r="O51" i="5"/>
  <c r="D51" i="5"/>
  <c r="P51" i="5" s="1"/>
  <c r="C51" i="5"/>
  <c r="B51" i="5"/>
  <c r="D49" i="5"/>
  <c r="C49" i="5"/>
  <c r="G49" i="5" s="1"/>
  <c r="B49" i="5"/>
  <c r="D48" i="5"/>
  <c r="C48" i="5"/>
  <c r="B48" i="5"/>
  <c r="G48" i="5" s="1"/>
  <c r="D47" i="5"/>
  <c r="C47" i="5"/>
  <c r="G47" i="5" s="1"/>
  <c r="B47" i="5"/>
  <c r="D46" i="5"/>
  <c r="C46" i="5"/>
  <c r="B46" i="5"/>
  <c r="G46" i="5" s="1"/>
  <c r="D45" i="5"/>
  <c r="C45" i="5"/>
  <c r="C43" i="5" s="1"/>
  <c r="B45" i="5"/>
  <c r="D44" i="5"/>
  <c r="D43" i="5" s="1"/>
  <c r="P43" i="5" s="1"/>
  <c r="C44" i="5"/>
  <c r="B44" i="5"/>
  <c r="G44" i="5" s="1"/>
  <c r="O43" i="5"/>
  <c r="B43" i="5"/>
  <c r="N43" i="5" s="1"/>
  <c r="D41" i="5"/>
  <c r="C41" i="5"/>
  <c r="C39" i="5" s="1"/>
  <c r="B41" i="5"/>
  <c r="D40" i="5"/>
  <c r="D39" i="5" s="1"/>
  <c r="P39" i="5" s="1"/>
  <c r="C40" i="5"/>
  <c r="B40" i="5"/>
  <c r="G40" i="5" s="1"/>
  <c r="O39" i="5"/>
  <c r="B39" i="5"/>
  <c r="N39" i="5" s="1"/>
  <c r="D37" i="5"/>
  <c r="C37" i="5"/>
  <c r="G37" i="5" s="1"/>
  <c r="B37" i="5"/>
  <c r="D36" i="5"/>
  <c r="C36" i="5"/>
  <c r="B36" i="5"/>
  <c r="G36" i="5" s="1"/>
  <c r="D35" i="5"/>
  <c r="C35" i="5"/>
  <c r="G35" i="5" s="1"/>
  <c r="B35" i="5"/>
  <c r="D34" i="5"/>
  <c r="C34" i="5"/>
  <c r="B34" i="5"/>
  <c r="G34" i="5" s="1"/>
  <c r="D33" i="5"/>
  <c r="C33" i="5"/>
  <c r="G33" i="5" s="1"/>
  <c r="B33" i="5"/>
  <c r="D32" i="5"/>
  <c r="C32" i="5"/>
  <c r="B32" i="5"/>
  <c r="G32" i="5" s="1"/>
  <c r="D31" i="5"/>
  <c r="C31" i="5"/>
  <c r="G31" i="5" s="1"/>
  <c r="B31" i="5"/>
  <c r="D30" i="5"/>
  <c r="C30" i="5"/>
  <c r="B30" i="5"/>
  <c r="G30" i="5" s="1"/>
  <c r="D29" i="5"/>
  <c r="C29" i="5"/>
  <c r="G29" i="5" s="1"/>
  <c r="B29" i="5"/>
  <c r="D28" i="5"/>
  <c r="D26" i="5" s="1"/>
  <c r="P26" i="5" s="1"/>
  <c r="C28" i="5"/>
  <c r="B28" i="5"/>
  <c r="D27" i="5"/>
  <c r="C27" i="5"/>
  <c r="G27" i="5" s="1"/>
  <c r="B27" i="5"/>
  <c r="D24" i="5"/>
  <c r="C24" i="5"/>
  <c r="B24" i="5"/>
  <c r="G24" i="5" s="1"/>
  <c r="G23" i="5" s="1"/>
  <c r="O23" i="5"/>
  <c r="D23" i="5"/>
  <c r="P23" i="5" s="1"/>
  <c r="C23" i="5"/>
  <c r="B23" i="5"/>
  <c r="N23" i="5" s="1"/>
  <c r="D21" i="5"/>
  <c r="C21" i="5"/>
  <c r="G21" i="5" s="1"/>
  <c r="G20" i="5" s="1"/>
  <c r="B21" i="5"/>
  <c r="P20" i="5"/>
  <c r="N20" i="5"/>
  <c r="D20" i="5"/>
  <c r="C20" i="5"/>
  <c r="O20" i="5" s="1"/>
  <c r="B20" i="5"/>
  <c r="D18" i="5"/>
  <c r="C18" i="5"/>
  <c r="E18" i="5" s="1"/>
  <c r="B18" i="5"/>
  <c r="G18" i="5" s="1"/>
  <c r="G17" i="5" s="1"/>
  <c r="O17" i="5"/>
  <c r="D17" i="5"/>
  <c r="P17" i="5" s="1"/>
  <c r="C17" i="5"/>
  <c r="B17" i="5"/>
  <c r="N17" i="5" s="1"/>
  <c r="D15" i="5"/>
  <c r="C15" i="5"/>
  <c r="G15" i="5" s="1"/>
  <c r="B15" i="5"/>
  <c r="D14" i="5"/>
  <c r="C14" i="5"/>
  <c r="E14" i="5" s="1"/>
  <c r="H14" i="5" s="1"/>
  <c r="B14" i="5"/>
  <c r="G14" i="5" s="1"/>
  <c r="D13" i="5"/>
  <c r="C13" i="5"/>
  <c r="G13" i="5" s="1"/>
  <c r="B13" i="5"/>
  <c r="D12" i="5"/>
  <c r="D10" i="5" s="1"/>
  <c r="C12" i="5"/>
  <c r="E12" i="5" s="1"/>
  <c r="H12" i="5" s="1"/>
  <c r="B12" i="5"/>
  <c r="G12" i="5" s="1"/>
  <c r="D11" i="5"/>
  <c r="C11" i="5"/>
  <c r="G11" i="5" s="1"/>
  <c r="G10" i="5" s="1"/>
  <c r="B11" i="5"/>
  <c r="C10" i="5"/>
  <c r="F11" i="5" l="1"/>
  <c r="F15" i="5"/>
  <c r="E17" i="5"/>
  <c r="Q17" i="5" s="1"/>
  <c r="H18" i="5"/>
  <c r="H17" i="5" s="1"/>
  <c r="G56" i="5"/>
  <c r="G88" i="5"/>
  <c r="H137" i="5"/>
  <c r="H136" i="5" s="1"/>
  <c r="E136" i="5"/>
  <c r="Q136" i="5" s="1"/>
  <c r="H175" i="5"/>
  <c r="E174" i="5"/>
  <c r="H211" i="5"/>
  <c r="D278" i="5"/>
  <c r="P10" i="5"/>
  <c r="F21" i="5"/>
  <c r="F20" i="5" s="1"/>
  <c r="R20" i="5" s="1"/>
  <c r="H183" i="5"/>
  <c r="E182" i="5"/>
  <c r="E11" i="5"/>
  <c r="F12" i="5"/>
  <c r="E13" i="5"/>
  <c r="H13" i="5" s="1"/>
  <c r="F14" i="5"/>
  <c r="E15" i="5"/>
  <c r="H15" i="5" s="1"/>
  <c r="F18" i="5"/>
  <c r="F17" i="5" s="1"/>
  <c r="R17" i="5" s="1"/>
  <c r="E21" i="5"/>
  <c r="E27" i="5"/>
  <c r="G28" i="5"/>
  <c r="G26" i="5" s="1"/>
  <c r="B26" i="5"/>
  <c r="N26" i="5" s="1"/>
  <c r="E29" i="5"/>
  <c r="H29" i="5" s="1"/>
  <c r="E31" i="5"/>
  <c r="H31" i="5" s="1"/>
  <c r="E33" i="5"/>
  <c r="H33" i="5" s="1"/>
  <c r="E35" i="5"/>
  <c r="H35" i="5" s="1"/>
  <c r="E37" i="5"/>
  <c r="H37" i="5" s="1"/>
  <c r="E41" i="5"/>
  <c r="H41" i="5" s="1"/>
  <c r="E45" i="5"/>
  <c r="H45" i="5" s="1"/>
  <c r="E47" i="5"/>
  <c r="H47" i="5" s="1"/>
  <c r="E49" i="5"/>
  <c r="H49" i="5" s="1"/>
  <c r="N51" i="5"/>
  <c r="G51" i="5"/>
  <c r="E57" i="5"/>
  <c r="G58" i="5"/>
  <c r="B56" i="5"/>
  <c r="N56" i="5" s="1"/>
  <c r="E59" i="5"/>
  <c r="H59" i="5" s="1"/>
  <c r="E61" i="5"/>
  <c r="H61" i="5" s="1"/>
  <c r="E65" i="5"/>
  <c r="G66" i="5"/>
  <c r="G64" i="5" s="1"/>
  <c r="B64" i="5"/>
  <c r="N64" i="5" s="1"/>
  <c r="E67" i="5"/>
  <c r="H67" i="5" s="1"/>
  <c r="E69" i="5"/>
  <c r="H69" i="5" s="1"/>
  <c r="E71" i="5"/>
  <c r="H71" i="5" s="1"/>
  <c r="E73" i="5"/>
  <c r="H73" i="5" s="1"/>
  <c r="E75" i="5"/>
  <c r="H75" i="5" s="1"/>
  <c r="E79" i="5"/>
  <c r="H79" i="5" s="1"/>
  <c r="E81" i="5"/>
  <c r="H81" i="5" s="1"/>
  <c r="G83" i="5"/>
  <c r="E85" i="5"/>
  <c r="H85" i="5" s="1"/>
  <c r="E89" i="5"/>
  <c r="G90" i="5"/>
  <c r="B88" i="5"/>
  <c r="N88" i="5" s="1"/>
  <c r="E91" i="5"/>
  <c r="H91" i="5" s="1"/>
  <c r="E93" i="5"/>
  <c r="H93" i="5" s="1"/>
  <c r="E95" i="5"/>
  <c r="H95" i="5" s="1"/>
  <c r="E99" i="5"/>
  <c r="H99" i="5" s="1"/>
  <c r="E101" i="5"/>
  <c r="H101" i="5" s="1"/>
  <c r="E103" i="5"/>
  <c r="H103" i="5" s="1"/>
  <c r="E105" i="5"/>
  <c r="H105" i="5" s="1"/>
  <c r="E107" i="5"/>
  <c r="H107" i="5" s="1"/>
  <c r="E111" i="5"/>
  <c r="H111" i="5" s="1"/>
  <c r="E113" i="5"/>
  <c r="H113" i="5" s="1"/>
  <c r="E115" i="5"/>
  <c r="H115" i="5" s="1"/>
  <c r="E117" i="5"/>
  <c r="H117" i="5" s="1"/>
  <c r="G122" i="5"/>
  <c r="G121" i="5" s="1"/>
  <c r="B121" i="5"/>
  <c r="E123" i="5"/>
  <c r="H123" i="5" s="1"/>
  <c r="E125" i="5"/>
  <c r="H125" i="5" s="1"/>
  <c r="F128" i="5"/>
  <c r="F130" i="5"/>
  <c r="F131" i="5"/>
  <c r="F132" i="5"/>
  <c r="F134" i="5"/>
  <c r="F133" i="5" s="1"/>
  <c r="F137" i="5"/>
  <c r="F136" i="5" s="1"/>
  <c r="R136" i="5" s="1"/>
  <c r="F140" i="5"/>
  <c r="F142" i="5"/>
  <c r="F143" i="5"/>
  <c r="F144" i="5"/>
  <c r="F145" i="5"/>
  <c r="F146" i="5"/>
  <c r="F147" i="5"/>
  <c r="F148" i="5"/>
  <c r="F149" i="5"/>
  <c r="F150" i="5"/>
  <c r="F151" i="5"/>
  <c r="F152" i="5"/>
  <c r="F153" i="5"/>
  <c r="F154" i="5"/>
  <c r="F155" i="5"/>
  <c r="F156" i="5"/>
  <c r="F157" i="5"/>
  <c r="F158" i="5"/>
  <c r="F159" i="5"/>
  <c r="F162" i="5"/>
  <c r="F164" i="5"/>
  <c r="F165" i="5"/>
  <c r="F166" i="5"/>
  <c r="F167" i="5"/>
  <c r="F170" i="5"/>
  <c r="F172" i="5"/>
  <c r="F175" i="5"/>
  <c r="F176" i="5"/>
  <c r="F177" i="5"/>
  <c r="F178" i="5"/>
  <c r="F179" i="5"/>
  <c r="F180" i="5"/>
  <c r="F183" i="5"/>
  <c r="F184" i="5"/>
  <c r="F185" i="5"/>
  <c r="F186" i="5"/>
  <c r="F187" i="5"/>
  <c r="F188" i="5"/>
  <c r="F189" i="5"/>
  <c r="F192" i="5"/>
  <c r="F194" i="5"/>
  <c r="F195" i="5"/>
  <c r="F196" i="5"/>
  <c r="F197" i="5"/>
  <c r="F198" i="5"/>
  <c r="F199" i="5"/>
  <c r="F202" i="5"/>
  <c r="F204" i="5"/>
  <c r="F205" i="5"/>
  <c r="F206" i="5"/>
  <c r="F207" i="5"/>
  <c r="F208" i="5"/>
  <c r="F211" i="5"/>
  <c r="F212" i="5"/>
  <c r="F213" i="5"/>
  <c r="F214" i="5"/>
  <c r="F215" i="5"/>
  <c r="F216" i="5"/>
  <c r="F217" i="5"/>
  <c r="F218" i="5"/>
  <c r="F219" i="5"/>
  <c r="F220" i="5"/>
  <c r="F221" i="5"/>
  <c r="F222" i="5"/>
  <c r="F223" i="5"/>
  <c r="F224" i="5"/>
  <c r="F225" i="5"/>
  <c r="F226" i="5"/>
  <c r="F228" i="5"/>
  <c r="F229" i="5"/>
  <c r="F230" i="5"/>
  <c r="F231" i="5"/>
  <c r="F232" i="5"/>
  <c r="F233" i="5"/>
  <c r="F234" i="5"/>
  <c r="F235" i="5"/>
  <c r="F236" i="5"/>
  <c r="F237" i="5"/>
  <c r="F238" i="5"/>
  <c r="F239" i="5"/>
  <c r="F240" i="5"/>
  <c r="F241" i="5"/>
  <c r="F242" i="5"/>
  <c r="F243" i="5"/>
  <c r="E245" i="5"/>
  <c r="H245" i="5" s="1"/>
  <c r="E247" i="5"/>
  <c r="H247" i="5" s="1"/>
  <c r="E249" i="5"/>
  <c r="Q249" i="5" s="1"/>
  <c r="H250" i="5"/>
  <c r="H249" i="5" s="1"/>
  <c r="F250" i="5"/>
  <c r="F249" i="5" s="1"/>
  <c r="R249" i="5" s="1"/>
  <c r="H253" i="5"/>
  <c r="H252" i="5" s="1"/>
  <c r="E252" i="5"/>
  <c r="Q252" i="5" s="1"/>
  <c r="H263" i="5"/>
  <c r="E262" i="5"/>
  <c r="F264" i="5"/>
  <c r="H267" i="5"/>
  <c r="H266" i="5" s="1"/>
  <c r="E266" i="5"/>
  <c r="Q266" i="5" s="1"/>
  <c r="G270" i="5"/>
  <c r="G269" i="5" s="1"/>
  <c r="B269" i="5"/>
  <c r="N269" i="5" s="1"/>
  <c r="E273" i="5"/>
  <c r="E275" i="5"/>
  <c r="Q275" i="5" s="1"/>
  <c r="H276" i="5"/>
  <c r="H275" i="5" s="1"/>
  <c r="F276" i="5"/>
  <c r="F275" i="5" s="1"/>
  <c r="R275" i="5" s="1"/>
  <c r="Q281" i="5"/>
  <c r="H281" i="5"/>
  <c r="F281" i="5"/>
  <c r="F285" i="5"/>
  <c r="F287" i="5"/>
  <c r="F289" i="5"/>
  <c r="F293" i="5"/>
  <c r="F297" i="5"/>
  <c r="F301" i="5"/>
  <c r="F305" i="5"/>
  <c r="F311" i="5"/>
  <c r="C328" i="5"/>
  <c r="G319" i="5"/>
  <c r="E319" i="5"/>
  <c r="E321" i="5"/>
  <c r="H321" i="5" s="1"/>
  <c r="E323" i="5"/>
  <c r="H323" i="5" s="1"/>
  <c r="E325" i="5"/>
  <c r="H325" i="5" s="1"/>
  <c r="E327" i="5"/>
  <c r="H327" i="5" s="1"/>
  <c r="H344" i="5"/>
  <c r="E343" i="5"/>
  <c r="F344" i="5"/>
  <c r="F346" i="5"/>
  <c r="F348" i="5"/>
  <c r="F350" i="5"/>
  <c r="F352" i="5"/>
  <c r="F354" i="5"/>
  <c r="C357" i="5"/>
  <c r="G358" i="5"/>
  <c r="E358" i="5"/>
  <c r="E360" i="5"/>
  <c r="H360" i="5" s="1"/>
  <c r="E362" i="5"/>
  <c r="H362" i="5" s="1"/>
  <c r="G366" i="5"/>
  <c r="B365" i="5"/>
  <c r="G368" i="5"/>
  <c r="G370" i="5"/>
  <c r="H372" i="5"/>
  <c r="F372" i="5"/>
  <c r="F375" i="5"/>
  <c r="F377" i="5"/>
  <c r="C380" i="5"/>
  <c r="G381" i="5"/>
  <c r="E381" i="5"/>
  <c r="E383" i="5"/>
  <c r="H383" i="5" s="1"/>
  <c r="E385" i="5"/>
  <c r="H385" i="5" s="1"/>
  <c r="E387" i="5"/>
  <c r="H387" i="5" s="1"/>
  <c r="E389" i="5"/>
  <c r="H389" i="5" s="1"/>
  <c r="G472" i="5"/>
  <c r="B470" i="5"/>
  <c r="G474" i="5"/>
  <c r="H476" i="5"/>
  <c r="F476" i="5"/>
  <c r="F479" i="5"/>
  <c r="F481" i="5"/>
  <c r="C484" i="5"/>
  <c r="G485" i="5"/>
  <c r="E485" i="5"/>
  <c r="E487" i="5"/>
  <c r="H487" i="5" s="1"/>
  <c r="B10" i="5"/>
  <c r="O10" i="5"/>
  <c r="E24" i="5"/>
  <c r="C26" i="5"/>
  <c r="O26" i="5" s="1"/>
  <c r="E28" i="5"/>
  <c r="H28" i="5" s="1"/>
  <c r="F29" i="5"/>
  <c r="E30" i="5"/>
  <c r="H30" i="5" s="1"/>
  <c r="F30" i="5"/>
  <c r="E32" i="5"/>
  <c r="H32" i="5" s="1"/>
  <c r="F33" i="5"/>
  <c r="E34" i="5"/>
  <c r="H34" i="5" s="1"/>
  <c r="F34" i="5"/>
  <c r="E36" i="5"/>
  <c r="H36" i="5" s="1"/>
  <c r="F37" i="5"/>
  <c r="E40" i="5"/>
  <c r="F40" i="5"/>
  <c r="F39" i="5" s="1"/>
  <c r="R39" i="5" s="1"/>
  <c r="F41" i="5"/>
  <c r="G41" i="5"/>
  <c r="G39" i="5" s="1"/>
  <c r="E44" i="5"/>
  <c r="F44" i="5"/>
  <c r="F45" i="5"/>
  <c r="G45" i="5"/>
  <c r="G43" i="5" s="1"/>
  <c r="E46" i="5"/>
  <c r="H46" i="5" s="1"/>
  <c r="F46" i="5"/>
  <c r="E48" i="5"/>
  <c r="H48" i="5" s="1"/>
  <c r="F49" i="5"/>
  <c r="E51" i="5"/>
  <c r="F51" i="5"/>
  <c r="R51" i="5" s="1"/>
  <c r="B53" i="5"/>
  <c r="N53" i="5" s="1"/>
  <c r="E54" i="5"/>
  <c r="C56" i="5"/>
  <c r="O56" i="5" s="1"/>
  <c r="E58" i="5"/>
  <c r="H58" i="5" s="1"/>
  <c r="F59" i="5"/>
  <c r="E60" i="5"/>
  <c r="H60" i="5" s="1"/>
  <c r="F60" i="5"/>
  <c r="E62" i="5"/>
  <c r="H62" i="5" s="1"/>
  <c r="C64" i="5"/>
  <c r="O64" i="5" s="1"/>
  <c r="F65" i="5"/>
  <c r="E66" i="5"/>
  <c r="H66" i="5" s="1"/>
  <c r="F67" i="5"/>
  <c r="E68" i="5"/>
  <c r="H68" i="5" s="1"/>
  <c r="F68" i="5"/>
  <c r="F69" i="5"/>
  <c r="E70" i="5"/>
  <c r="H70" i="5" s="1"/>
  <c r="F71" i="5"/>
  <c r="E72" i="5"/>
  <c r="H72" i="5" s="1"/>
  <c r="F72" i="5"/>
  <c r="F73" i="5"/>
  <c r="E74" i="5"/>
  <c r="H74" i="5" s="1"/>
  <c r="F75" i="5"/>
  <c r="E78" i="5"/>
  <c r="F78" i="5"/>
  <c r="G79" i="5"/>
  <c r="G77" i="5" s="1"/>
  <c r="E80" i="5"/>
  <c r="H80" i="5" s="1"/>
  <c r="F80" i="5"/>
  <c r="F81" i="5"/>
  <c r="E84" i="5"/>
  <c r="F85" i="5"/>
  <c r="G85" i="5"/>
  <c r="E86" i="5"/>
  <c r="H86" i="5" s="1"/>
  <c r="C88" i="5"/>
  <c r="O88" i="5" s="1"/>
  <c r="E90" i="5"/>
  <c r="H90" i="5" s="1"/>
  <c r="F91" i="5"/>
  <c r="E92" i="5"/>
  <c r="H92" i="5" s="1"/>
  <c r="F92" i="5"/>
  <c r="E94" i="5"/>
  <c r="H94" i="5" s="1"/>
  <c r="F95" i="5"/>
  <c r="E98" i="5"/>
  <c r="F98" i="5"/>
  <c r="F99" i="5"/>
  <c r="G99" i="5"/>
  <c r="G97" i="5" s="1"/>
  <c r="E100" i="5"/>
  <c r="H100" i="5" s="1"/>
  <c r="F100" i="5"/>
  <c r="E102" i="5"/>
  <c r="H102" i="5" s="1"/>
  <c r="F103" i="5"/>
  <c r="E104" i="5"/>
  <c r="H104" i="5" s="1"/>
  <c r="F104" i="5"/>
  <c r="E106" i="5"/>
  <c r="H106" i="5" s="1"/>
  <c r="F107" i="5"/>
  <c r="E110" i="5"/>
  <c r="F110" i="5"/>
  <c r="F111" i="5"/>
  <c r="G111" i="5"/>
  <c r="G109" i="5" s="1"/>
  <c r="E112" i="5"/>
  <c r="H112" i="5" s="1"/>
  <c r="F112" i="5"/>
  <c r="E114" i="5"/>
  <c r="H114" i="5" s="1"/>
  <c r="F115" i="5"/>
  <c r="E116" i="5"/>
  <c r="H116" i="5" s="1"/>
  <c r="F116" i="5"/>
  <c r="E118" i="5"/>
  <c r="H118" i="5" s="1"/>
  <c r="C121" i="5"/>
  <c r="C120" i="5" s="1"/>
  <c r="O120" i="5" s="1"/>
  <c r="E122" i="5"/>
  <c r="F122" i="5"/>
  <c r="F123" i="5"/>
  <c r="E124" i="5"/>
  <c r="H124" i="5" s="1"/>
  <c r="F125" i="5"/>
  <c r="E126" i="5"/>
  <c r="H126" i="5" s="1"/>
  <c r="E127" i="5"/>
  <c r="H127" i="5" s="1"/>
  <c r="G130" i="5"/>
  <c r="G129" i="5" s="1"/>
  <c r="E133" i="5"/>
  <c r="E129" i="5" s="1"/>
  <c r="G134" i="5"/>
  <c r="G133" i="5" s="1"/>
  <c r="B133" i="5"/>
  <c r="B129" i="5" s="1"/>
  <c r="G139" i="5"/>
  <c r="H140" i="5"/>
  <c r="E141" i="5"/>
  <c r="H141" i="5" s="1"/>
  <c r="G161" i="5"/>
  <c r="H162" i="5"/>
  <c r="E163" i="5"/>
  <c r="H163" i="5" s="1"/>
  <c r="G169" i="5"/>
  <c r="H170" i="5"/>
  <c r="E171" i="5"/>
  <c r="H171" i="5" s="1"/>
  <c r="G176" i="5"/>
  <c r="G174" i="5" s="1"/>
  <c r="B174" i="5"/>
  <c r="N174" i="5" s="1"/>
  <c r="G184" i="5"/>
  <c r="G182" i="5" s="1"/>
  <c r="B182" i="5"/>
  <c r="N182" i="5" s="1"/>
  <c r="G191" i="5"/>
  <c r="H192" i="5"/>
  <c r="E193" i="5"/>
  <c r="H193" i="5" s="1"/>
  <c r="G201" i="5"/>
  <c r="H202" i="5"/>
  <c r="E203" i="5"/>
  <c r="H203" i="5" s="1"/>
  <c r="G212" i="5"/>
  <c r="G210" i="5" s="1"/>
  <c r="E227" i="5"/>
  <c r="G228" i="5"/>
  <c r="G227" i="5" s="1"/>
  <c r="B227" i="5"/>
  <c r="B210" i="5" s="1"/>
  <c r="N210" i="5" s="1"/>
  <c r="G244" i="5"/>
  <c r="F244" i="5"/>
  <c r="G246" i="5"/>
  <c r="F246" i="5"/>
  <c r="F253" i="5"/>
  <c r="F252" i="5" s="1"/>
  <c r="R252" i="5" s="1"/>
  <c r="H256" i="5"/>
  <c r="F256" i="5"/>
  <c r="F258" i="5"/>
  <c r="F260" i="5"/>
  <c r="F263" i="5"/>
  <c r="F262" i="5" s="1"/>
  <c r="R262" i="5" s="1"/>
  <c r="F267" i="5"/>
  <c r="F266" i="5" s="1"/>
  <c r="R266" i="5" s="1"/>
  <c r="C272" i="5"/>
  <c r="O272" i="5" s="1"/>
  <c r="F286" i="5"/>
  <c r="F288" i="5"/>
  <c r="F291" i="5"/>
  <c r="F295" i="5"/>
  <c r="F299" i="5"/>
  <c r="F303" i="5"/>
  <c r="F307" i="5"/>
  <c r="G322" i="5"/>
  <c r="F322" i="5"/>
  <c r="G324" i="5"/>
  <c r="F324" i="5"/>
  <c r="G326" i="5"/>
  <c r="F326" i="5"/>
  <c r="B328" i="5"/>
  <c r="F345" i="5"/>
  <c r="F347" i="5"/>
  <c r="F349" i="5"/>
  <c r="F351" i="5"/>
  <c r="F353" i="5"/>
  <c r="F355" i="5"/>
  <c r="D341" i="5"/>
  <c r="G359" i="5"/>
  <c r="B357" i="5"/>
  <c r="G361" i="5"/>
  <c r="G363" i="5"/>
  <c r="G367" i="5"/>
  <c r="C365" i="5"/>
  <c r="C341" i="5" s="1"/>
  <c r="E367" i="5"/>
  <c r="H367" i="5" s="1"/>
  <c r="E369" i="5"/>
  <c r="H369" i="5" s="1"/>
  <c r="E371" i="5"/>
  <c r="H371" i="5" s="1"/>
  <c r="F374" i="5"/>
  <c r="F376" i="5"/>
  <c r="F378" i="5"/>
  <c r="G382" i="5"/>
  <c r="F382" i="5"/>
  <c r="B380" i="5"/>
  <c r="G384" i="5"/>
  <c r="G386" i="5"/>
  <c r="G388" i="5"/>
  <c r="G390" i="5"/>
  <c r="G411" i="5"/>
  <c r="B409" i="5"/>
  <c r="G413" i="5"/>
  <c r="G415" i="5"/>
  <c r="G417" i="5"/>
  <c r="H419" i="5"/>
  <c r="F419" i="5"/>
  <c r="F422" i="5"/>
  <c r="F424" i="5"/>
  <c r="F426" i="5"/>
  <c r="F428" i="5"/>
  <c r="F430" i="5"/>
  <c r="C433" i="5"/>
  <c r="G434" i="5"/>
  <c r="E434" i="5"/>
  <c r="E436" i="5"/>
  <c r="H436" i="5" s="1"/>
  <c r="E438" i="5"/>
  <c r="H438" i="5" s="1"/>
  <c r="E244" i="5"/>
  <c r="H244" i="5" s="1"/>
  <c r="F245" i="5"/>
  <c r="E246" i="5"/>
  <c r="H246" i="5" s="1"/>
  <c r="F247" i="5"/>
  <c r="G255" i="5"/>
  <c r="E257" i="5"/>
  <c r="H257" i="5" s="1"/>
  <c r="G264" i="5"/>
  <c r="G262" i="5" s="1"/>
  <c r="B262" i="5"/>
  <c r="N262" i="5" s="1"/>
  <c r="E270" i="5"/>
  <c r="F273" i="5"/>
  <c r="F272" i="5" s="1"/>
  <c r="R272" i="5" s="1"/>
  <c r="B313" i="5"/>
  <c r="N281" i="5"/>
  <c r="G281" i="5"/>
  <c r="G313" i="5" s="1"/>
  <c r="D313" i="5"/>
  <c r="D315" i="5" s="1"/>
  <c r="D330" i="5" s="1"/>
  <c r="P281" i="5"/>
  <c r="E284" i="5"/>
  <c r="F319" i="5"/>
  <c r="F321" i="5"/>
  <c r="E322" i="5"/>
  <c r="H322" i="5" s="1"/>
  <c r="F323" i="5"/>
  <c r="E324" i="5"/>
  <c r="H324" i="5" s="1"/>
  <c r="F325" i="5"/>
  <c r="E326" i="5"/>
  <c r="H326" i="5" s="1"/>
  <c r="F327" i="5"/>
  <c r="G344" i="5"/>
  <c r="G343" i="5" s="1"/>
  <c r="B343" i="5"/>
  <c r="H356" i="5"/>
  <c r="F356" i="5"/>
  <c r="E359" i="5"/>
  <c r="H359" i="5" s="1"/>
  <c r="F360" i="5"/>
  <c r="E361" i="5"/>
  <c r="H361" i="5" s="1"/>
  <c r="E363" i="5"/>
  <c r="H363" i="5" s="1"/>
  <c r="E366" i="5"/>
  <c r="F367" i="5"/>
  <c r="E368" i="5"/>
  <c r="H368" i="5" s="1"/>
  <c r="F369" i="5"/>
  <c r="E370" i="5"/>
  <c r="H370" i="5" s="1"/>
  <c r="F371" i="5"/>
  <c r="E374" i="5"/>
  <c r="H379" i="5"/>
  <c r="F379" i="5"/>
  <c r="F381" i="5"/>
  <c r="E382" i="5"/>
  <c r="H382" i="5" s="1"/>
  <c r="F383" i="5"/>
  <c r="E384" i="5"/>
  <c r="H384" i="5" s="1"/>
  <c r="F385" i="5"/>
  <c r="E386" i="5"/>
  <c r="H386" i="5" s="1"/>
  <c r="F387" i="5"/>
  <c r="E388" i="5"/>
  <c r="H388" i="5" s="1"/>
  <c r="F389" i="5"/>
  <c r="E390" i="5"/>
  <c r="H390" i="5" s="1"/>
  <c r="F392" i="5"/>
  <c r="H395" i="5"/>
  <c r="E394" i="5"/>
  <c r="F395" i="5"/>
  <c r="F397" i="5"/>
  <c r="F399" i="5"/>
  <c r="H402" i="5"/>
  <c r="E401" i="5"/>
  <c r="F402" i="5"/>
  <c r="F404" i="5"/>
  <c r="F406" i="5"/>
  <c r="C409" i="5"/>
  <c r="G410" i="5"/>
  <c r="G409" i="5" s="1"/>
  <c r="E410" i="5"/>
  <c r="E412" i="5"/>
  <c r="H412" i="5" s="1"/>
  <c r="E414" i="5"/>
  <c r="H414" i="5" s="1"/>
  <c r="E416" i="5"/>
  <c r="H416" i="5" s="1"/>
  <c r="E418" i="5"/>
  <c r="H418" i="5" s="1"/>
  <c r="F423" i="5"/>
  <c r="F425" i="5"/>
  <c r="F427" i="5"/>
  <c r="F429" i="5"/>
  <c r="F431" i="5"/>
  <c r="G435" i="5"/>
  <c r="B433" i="5"/>
  <c r="G437" i="5"/>
  <c r="H439" i="5"/>
  <c r="F439" i="5"/>
  <c r="F442" i="5"/>
  <c r="F444" i="5"/>
  <c r="F446" i="5"/>
  <c r="F448" i="5"/>
  <c r="E450" i="5"/>
  <c r="H450" i="5" s="1"/>
  <c r="G395" i="5"/>
  <c r="G394" i="5" s="1"/>
  <c r="B394" i="5"/>
  <c r="G402" i="5"/>
  <c r="G401" i="5" s="1"/>
  <c r="B401" i="5"/>
  <c r="H408" i="5"/>
  <c r="F408" i="5"/>
  <c r="F410" i="5"/>
  <c r="E411" i="5"/>
  <c r="H411" i="5" s="1"/>
  <c r="E413" i="5"/>
  <c r="H413" i="5" s="1"/>
  <c r="F414" i="5"/>
  <c r="E415" i="5"/>
  <c r="H415" i="5" s="1"/>
  <c r="E417" i="5"/>
  <c r="H417" i="5" s="1"/>
  <c r="F418" i="5"/>
  <c r="E421" i="5"/>
  <c r="H432" i="5"/>
  <c r="F432" i="5"/>
  <c r="E435" i="5"/>
  <c r="H435" i="5" s="1"/>
  <c r="F436" i="5"/>
  <c r="E437" i="5"/>
  <c r="H437" i="5" s="1"/>
  <c r="C440" i="5"/>
  <c r="E441" i="5"/>
  <c r="G449" i="5"/>
  <c r="G440" i="5" s="1"/>
  <c r="H451" i="5"/>
  <c r="F451" i="5"/>
  <c r="F454" i="5"/>
  <c r="F456" i="5"/>
  <c r="F458" i="5"/>
  <c r="F460" i="5"/>
  <c r="H463" i="5"/>
  <c r="E462" i="5"/>
  <c r="F463" i="5"/>
  <c r="F465" i="5"/>
  <c r="F467" i="5"/>
  <c r="C470" i="5"/>
  <c r="G471" i="5"/>
  <c r="G470" i="5" s="1"/>
  <c r="E471" i="5"/>
  <c r="E473" i="5"/>
  <c r="H473" i="5" s="1"/>
  <c r="E475" i="5"/>
  <c r="H475" i="5" s="1"/>
  <c r="F480" i="5"/>
  <c r="F482" i="5"/>
  <c r="G486" i="5"/>
  <c r="B484" i="5"/>
  <c r="G488" i="5"/>
  <c r="E449" i="5"/>
  <c r="H449" i="5" s="1"/>
  <c r="E453" i="5"/>
  <c r="G463" i="5"/>
  <c r="G462" i="5" s="1"/>
  <c r="B462" i="5"/>
  <c r="H469" i="5"/>
  <c r="F469" i="5"/>
  <c r="F471" i="5"/>
  <c r="E472" i="5"/>
  <c r="H472" i="5" s="1"/>
  <c r="E474" i="5"/>
  <c r="H474" i="5" s="1"/>
  <c r="F475" i="5"/>
  <c r="E478" i="5"/>
  <c r="H483" i="5"/>
  <c r="F483" i="5"/>
  <c r="E486" i="5"/>
  <c r="H486" i="5" s="1"/>
  <c r="F487" i="5"/>
  <c r="E488" i="5"/>
  <c r="H488" i="5" s="1"/>
  <c r="H129" i="5" l="1"/>
  <c r="H478" i="5"/>
  <c r="E477" i="5"/>
  <c r="H477" i="5" s="1"/>
  <c r="H453" i="5"/>
  <c r="E452" i="5"/>
  <c r="H452" i="5" s="1"/>
  <c r="F486" i="5"/>
  <c r="F478" i="5"/>
  <c r="F477" i="5" s="1"/>
  <c r="F462" i="5"/>
  <c r="H421" i="5"/>
  <c r="E420" i="5"/>
  <c r="H420" i="5" s="1"/>
  <c r="F437" i="5"/>
  <c r="F421" i="5"/>
  <c r="F420" i="5" s="1"/>
  <c r="F401" i="5"/>
  <c r="H394" i="5"/>
  <c r="B341" i="5"/>
  <c r="H284" i="5"/>
  <c r="E283" i="5"/>
  <c r="H434" i="5"/>
  <c r="E433" i="5"/>
  <c r="H433" i="5" s="1"/>
  <c r="F417" i="5"/>
  <c r="F415" i="5"/>
  <c r="F413" i="5"/>
  <c r="F373" i="5"/>
  <c r="F363" i="5"/>
  <c r="F361" i="5"/>
  <c r="F284" i="5"/>
  <c r="F283" i="5" s="1"/>
  <c r="F255" i="5"/>
  <c r="R255" i="5" s="1"/>
  <c r="E255" i="5"/>
  <c r="H227" i="5"/>
  <c r="E83" i="5"/>
  <c r="H84" i="5"/>
  <c r="E53" i="5"/>
  <c r="Q53" i="5" s="1"/>
  <c r="H54" i="5"/>
  <c r="H53" i="5" s="1"/>
  <c r="E23" i="5"/>
  <c r="Q23" i="5" s="1"/>
  <c r="H24" i="5"/>
  <c r="H23" i="5" s="1"/>
  <c r="B278" i="5"/>
  <c r="N10" i="5"/>
  <c r="H485" i="5"/>
  <c r="E484" i="5"/>
  <c r="H484" i="5" s="1"/>
  <c r="F472" i="5"/>
  <c r="F470" i="5" s="1"/>
  <c r="F453" i="5"/>
  <c r="F452" i="5" s="1"/>
  <c r="H381" i="5"/>
  <c r="E380" i="5"/>
  <c r="H380" i="5" s="1"/>
  <c r="H358" i="5"/>
  <c r="E357" i="5"/>
  <c r="H357" i="5" s="1"/>
  <c r="F343" i="5"/>
  <c r="G328" i="5"/>
  <c r="P319" i="5"/>
  <c r="F313" i="5"/>
  <c r="R281" i="5"/>
  <c r="Q262" i="5"/>
  <c r="H262" i="5"/>
  <c r="F257" i="5"/>
  <c r="F201" i="5"/>
  <c r="R201" i="5" s="1"/>
  <c r="F193" i="5"/>
  <c r="E191" i="5"/>
  <c r="F163" i="5"/>
  <c r="E161" i="5"/>
  <c r="F139" i="5"/>
  <c r="R139" i="5" s="1"/>
  <c r="F129" i="5"/>
  <c r="F127" i="5"/>
  <c r="B120" i="5"/>
  <c r="N120" i="5" s="1"/>
  <c r="H89" i="5"/>
  <c r="E88" i="5"/>
  <c r="H57" i="5"/>
  <c r="E56" i="5"/>
  <c r="H27" i="5"/>
  <c r="E26" i="5"/>
  <c r="Q182" i="5"/>
  <c r="H182" i="5"/>
  <c r="C278" i="5"/>
  <c r="C315" i="5" s="1"/>
  <c r="C330" i="5" s="1"/>
  <c r="E210" i="5"/>
  <c r="Q174" i="5"/>
  <c r="H174" i="5"/>
  <c r="F10" i="5"/>
  <c r="F485" i="5"/>
  <c r="F473" i="5"/>
  <c r="F450" i="5"/>
  <c r="F488" i="5"/>
  <c r="H471" i="5"/>
  <c r="E470" i="5"/>
  <c r="H470" i="5" s="1"/>
  <c r="H462" i="5"/>
  <c r="F449" i="5"/>
  <c r="H441" i="5"/>
  <c r="E440" i="5"/>
  <c r="H440" i="5" s="1"/>
  <c r="F438" i="5"/>
  <c r="F434" i="5"/>
  <c r="F416" i="5"/>
  <c r="F412" i="5"/>
  <c r="F435" i="5"/>
  <c r="H410" i="5"/>
  <c r="E409" i="5"/>
  <c r="H409" i="5" s="1"/>
  <c r="H401" i="5"/>
  <c r="F394" i="5"/>
  <c r="H374" i="5"/>
  <c r="E373" i="5"/>
  <c r="H373" i="5" s="1"/>
  <c r="H366" i="5"/>
  <c r="E365" i="5"/>
  <c r="H365" i="5" s="1"/>
  <c r="F362" i="5"/>
  <c r="F358" i="5"/>
  <c r="O319" i="5"/>
  <c r="F328" i="5"/>
  <c r="B315" i="5"/>
  <c r="E269" i="5"/>
  <c r="Q269" i="5" s="1"/>
  <c r="H270" i="5"/>
  <c r="H269" i="5" s="1"/>
  <c r="G433" i="5"/>
  <c r="F411" i="5"/>
  <c r="F409" i="5" s="1"/>
  <c r="F390" i="5"/>
  <c r="F388" i="5"/>
  <c r="F386" i="5"/>
  <c r="F384" i="5"/>
  <c r="F380" i="5" s="1"/>
  <c r="F359" i="5"/>
  <c r="B330" i="5"/>
  <c r="F124" i="5"/>
  <c r="F121" i="5" s="1"/>
  <c r="F120" i="5" s="1"/>
  <c r="R120" i="5" s="1"/>
  <c r="H122" i="5"/>
  <c r="E121" i="5"/>
  <c r="F118" i="5"/>
  <c r="F117" i="5"/>
  <c r="F114" i="5"/>
  <c r="F109" i="5" s="1"/>
  <c r="R109" i="5" s="1"/>
  <c r="F113" i="5"/>
  <c r="E109" i="5"/>
  <c r="H110" i="5"/>
  <c r="F106" i="5"/>
  <c r="F105" i="5"/>
  <c r="F102" i="5"/>
  <c r="F101" i="5"/>
  <c r="F97" i="5" s="1"/>
  <c r="R97" i="5" s="1"/>
  <c r="E97" i="5"/>
  <c r="H98" i="5"/>
  <c r="F94" i="5"/>
  <c r="F93" i="5"/>
  <c r="F90" i="5"/>
  <c r="F89" i="5"/>
  <c r="F86" i="5"/>
  <c r="F84" i="5"/>
  <c r="F79" i="5"/>
  <c r="F77" i="5" s="1"/>
  <c r="R77" i="5" s="1"/>
  <c r="E77" i="5"/>
  <c r="H78" i="5"/>
  <c r="F74" i="5"/>
  <c r="F70" i="5"/>
  <c r="F66" i="5"/>
  <c r="F64" i="5"/>
  <c r="R64" i="5" s="1"/>
  <c r="F62" i="5"/>
  <c r="F61" i="5"/>
  <c r="F58" i="5"/>
  <c r="F57" i="5"/>
  <c r="F56" i="5" s="1"/>
  <c r="R56" i="5" s="1"/>
  <c r="F54" i="5"/>
  <c r="F53" i="5" s="1"/>
  <c r="R53" i="5" s="1"/>
  <c r="Q51" i="5"/>
  <c r="H51" i="5"/>
  <c r="F48" i="5"/>
  <c r="F47" i="5"/>
  <c r="F43" i="5" s="1"/>
  <c r="R43" i="5" s="1"/>
  <c r="E43" i="5"/>
  <c r="H44" i="5"/>
  <c r="E39" i="5"/>
  <c r="H40" i="5"/>
  <c r="F36" i="5"/>
  <c r="F35" i="5"/>
  <c r="F32" i="5"/>
  <c r="F31" i="5"/>
  <c r="F28" i="5"/>
  <c r="F27" i="5"/>
  <c r="F24" i="5"/>
  <c r="F23" i="5" s="1"/>
  <c r="R23" i="5" s="1"/>
  <c r="G484" i="5"/>
  <c r="F474" i="5"/>
  <c r="F441" i="5"/>
  <c r="G380" i="5"/>
  <c r="F370" i="5"/>
  <c r="F368" i="5"/>
  <c r="F366" i="5"/>
  <c r="G365" i="5"/>
  <c r="G341" i="5" s="1"/>
  <c r="G357" i="5"/>
  <c r="H343" i="5"/>
  <c r="E328" i="5"/>
  <c r="H319" i="5"/>
  <c r="Q319" i="5" s="1"/>
  <c r="N319" i="5"/>
  <c r="H273" i="5"/>
  <c r="H272" i="5" s="1"/>
  <c r="E272" i="5"/>
  <c r="Q272" i="5" s="1"/>
  <c r="F270" i="5"/>
  <c r="F269" i="5" s="1"/>
  <c r="R269" i="5" s="1"/>
  <c r="F227" i="5"/>
  <c r="F210" i="5"/>
  <c r="R210" i="5" s="1"/>
  <c r="F203" i="5"/>
  <c r="E201" i="5"/>
  <c r="F191" i="5"/>
  <c r="R191" i="5" s="1"/>
  <c r="F182" i="5"/>
  <c r="R182" i="5" s="1"/>
  <c r="F174" i="5"/>
  <c r="R174" i="5" s="1"/>
  <c r="F171" i="5"/>
  <c r="F169" i="5" s="1"/>
  <c r="R169" i="5" s="1"/>
  <c r="E169" i="5"/>
  <c r="F161" i="5"/>
  <c r="R161" i="5" s="1"/>
  <c r="F141" i="5"/>
  <c r="E139" i="5"/>
  <c r="F126" i="5"/>
  <c r="G120" i="5"/>
  <c r="G278" i="5" s="1"/>
  <c r="G315" i="5" s="1"/>
  <c r="H65" i="5"/>
  <c r="E64" i="5"/>
  <c r="H21" i="5"/>
  <c r="H20" i="5" s="1"/>
  <c r="E20" i="5"/>
  <c r="Q20" i="5" s="1"/>
  <c r="H11" i="5"/>
  <c r="E10" i="5"/>
  <c r="F13" i="5"/>
  <c r="Q10" i="5" l="1"/>
  <c r="H10" i="5"/>
  <c r="Q64" i="5"/>
  <c r="H64" i="5"/>
  <c r="Q139" i="5"/>
  <c r="H139" i="5"/>
  <c r="Q201" i="5"/>
  <c r="H201" i="5"/>
  <c r="H328" i="5"/>
  <c r="Q39" i="5"/>
  <c r="H39" i="5"/>
  <c r="Q43" i="5"/>
  <c r="H43" i="5"/>
  <c r="Q97" i="5"/>
  <c r="H97" i="5"/>
  <c r="Q109" i="5"/>
  <c r="H109" i="5"/>
  <c r="R10" i="5"/>
  <c r="Q191" i="5"/>
  <c r="H191" i="5"/>
  <c r="Q83" i="5"/>
  <c r="H83" i="5"/>
  <c r="H283" i="5"/>
  <c r="E313" i="5"/>
  <c r="Q169" i="5"/>
  <c r="H169" i="5"/>
  <c r="E341" i="5"/>
  <c r="H341" i="5" s="1"/>
  <c r="F365" i="5"/>
  <c r="F341" i="5" s="1"/>
  <c r="F440" i="5"/>
  <c r="F26" i="5"/>
  <c r="R26" i="5" s="1"/>
  <c r="Q77" i="5"/>
  <c r="H77" i="5"/>
  <c r="F83" i="5"/>
  <c r="R83" i="5" s="1"/>
  <c r="F88" i="5"/>
  <c r="R88" i="5" s="1"/>
  <c r="H121" i="5"/>
  <c r="E120" i="5"/>
  <c r="F357" i="5"/>
  <c r="F433" i="5"/>
  <c r="F484" i="5"/>
  <c r="Q210" i="5"/>
  <c r="H210" i="5"/>
  <c r="Q26" i="5"/>
  <c r="H26" i="5"/>
  <c r="Q56" i="5"/>
  <c r="H56" i="5"/>
  <c r="Q88" i="5"/>
  <c r="H88" i="5"/>
  <c r="Q161" i="5"/>
  <c r="H161" i="5"/>
  <c r="G330" i="5"/>
  <c r="Q255" i="5"/>
  <c r="H255" i="5"/>
  <c r="Q120" i="5" l="1"/>
  <c r="H120" i="5"/>
  <c r="E315" i="5"/>
  <c r="H313" i="5"/>
  <c r="F278" i="5"/>
  <c r="F315" i="5" s="1"/>
  <c r="F330" i="5" s="1"/>
  <c r="E278" i="5"/>
  <c r="H278" i="5" s="1"/>
  <c r="H315" i="5" l="1"/>
  <c r="E330" i="5"/>
  <c r="H330" i="5" s="1"/>
  <c r="G52" i="4" l="1"/>
  <c r="T52" i="4" s="1"/>
  <c r="F52" i="4"/>
  <c r="S52" i="4" s="1"/>
  <c r="D52" i="4"/>
  <c r="Q52" i="4" s="1"/>
  <c r="C52" i="4"/>
  <c r="P52" i="4" s="1"/>
  <c r="G51" i="4"/>
  <c r="T51" i="4" s="1"/>
  <c r="F51" i="4"/>
  <c r="S51" i="4" s="1"/>
  <c r="D51" i="4"/>
  <c r="Q51" i="4" s="1"/>
  <c r="C51" i="4"/>
  <c r="G49" i="4"/>
  <c r="T49" i="4" s="1"/>
  <c r="F49" i="4"/>
  <c r="S49" i="4" s="1"/>
  <c r="D49" i="4"/>
  <c r="Q49" i="4" s="1"/>
  <c r="C49" i="4"/>
  <c r="P49" i="4" s="1"/>
  <c r="F47" i="4"/>
  <c r="D47" i="4"/>
  <c r="G45" i="4"/>
  <c r="F45" i="4"/>
  <c r="S45" i="4" s="1"/>
  <c r="D45" i="4"/>
  <c r="Q45" i="4" s="1"/>
  <c r="C45" i="4"/>
  <c r="I45" i="4" s="1"/>
  <c r="G44" i="4"/>
  <c r="T44" i="4" s="1"/>
  <c r="F44" i="4"/>
  <c r="S44" i="4" s="1"/>
  <c r="D44" i="4"/>
  <c r="Q44" i="4" s="1"/>
  <c r="C44" i="4"/>
  <c r="P44" i="4" s="1"/>
  <c r="G43" i="4"/>
  <c r="T43" i="4" s="1"/>
  <c r="F43" i="4"/>
  <c r="S43" i="4" s="1"/>
  <c r="D43" i="4"/>
  <c r="Q43" i="4" s="1"/>
  <c r="C43" i="4"/>
  <c r="I43" i="4" s="1"/>
  <c r="G42" i="4"/>
  <c r="T42" i="4" s="1"/>
  <c r="F42" i="4"/>
  <c r="S42" i="4" s="1"/>
  <c r="D42" i="4"/>
  <c r="Q42" i="4" s="1"/>
  <c r="C42" i="4"/>
  <c r="P42" i="4" s="1"/>
  <c r="G41" i="4"/>
  <c r="F41" i="4"/>
  <c r="S41" i="4" s="1"/>
  <c r="D41" i="4"/>
  <c r="Q41" i="4" s="1"/>
  <c r="C41" i="4"/>
  <c r="I41" i="4" s="1"/>
  <c r="G40" i="4"/>
  <c r="T40" i="4" s="1"/>
  <c r="F40" i="4"/>
  <c r="S40" i="4" s="1"/>
  <c r="D40" i="4"/>
  <c r="Q40" i="4" s="1"/>
  <c r="C40" i="4"/>
  <c r="P40" i="4" s="1"/>
  <c r="G39" i="4"/>
  <c r="T39" i="4" s="1"/>
  <c r="F39" i="4"/>
  <c r="S39" i="4" s="1"/>
  <c r="D39" i="4"/>
  <c r="Q39" i="4" s="1"/>
  <c r="C39" i="4"/>
  <c r="I39" i="4" s="1"/>
  <c r="G38" i="4"/>
  <c r="T38" i="4" s="1"/>
  <c r="F38" i="4"/>
  <c r="S38" i="4" s="1"/>
  <c r="D38" i="4"/>
  <c r="Q38" i="4" s="1"/>
  <c r="C38" i="4"/>
  <c r="P38" i="4" s="1"/>
  <c r="G37" i="4"/>
  <c r="T37" i="4" s="1"/>
  <c r="F37" i="4"/>
  <c r="S37" i="4" s="1"/>
  <c r="D37" i="4"/>
  <c r="Q37" i="4" s="1"/>
  <c r="C37" i="4"/>
  <c r="P37" i="4" s="1"/>
  <c r="G36" i="4"/>
  <c r="F36" i="4"/>
  <c r="S36" i="4" s="1"/>
  <c r="D36" i="4"/>
  <c r="Q36" i="4" s="1"/>
  <c r="C36" i="4"/>
  <c r="I36" i="4" s="1"/>
  <c r="G35" i="4"/>
  <c r="T35" i="4" s="1"/>
  <c r="F35" i="4"/>
  <c r="S35" i="4" s="1"/>
  <c r="D35" i="4"/>
  <c r="Q35" i="4" s="1"/>
  <c r="C35" i="4"/>
  <c r="P35" i="4" s="1"/>
  <c r="G34" i="4"/>
  <c r="F34" i="4"/>
  <c r="S34" i="4" s="1"/>
  <c r="D34" i="4"/>
  <c r="Q34" i="4" s="1"/>
  <c r="C34" i="4"/>
  <c r="I34" i="4" s="1"/>
  <c r="G33" i="4"/>
  <c r="T33" i="4" s="1"/>
  <c r="F33" i="4"/>
  <c r="S33" i="4" s="1"/>
  <c r="D33" i="4"/>
  <c r="Q33" i="4" s="1"/>
  <c r="C33" i="4"/>
  <c r="P33" i="4" s="1"/>
  <c r="G32" i="4"/>
  <c r="T32" i="4" s="1"/>
  <c r="F32" i="4"/>
  <c r="D32" i="4"/>
  <c r="C32" i="4"/>
  <c r="I32" i="4" s="1"/>
  <c r="G31" i="4"/>
  <c r="F31" i="4"/>
  <c r="S31" i="4" s="1"/>
  <c r="D31" i="4"/>
  <c r="Q31" i="4" s="1"/>
  <c r="C31" i="4"/>
  <c r="I31" i="4" s="1"/>
  <c r="G30" i="4"/>
  <c r="T30" i="4" s="1"/>
  <c r="F30" i="4"/>
  <c r="S30" i="4" s="1"/>
  <c r="D30" i="4"/>
  <c r="Q30" i="4" s="1"/>
  <c r="C30" i="4"/>
  <c r="P30" i="4" s="1"/>
  <c r="G29" i="4"/>
  <c r="F29" i="4"/>
  <c r="S29" i="4" s="1"/>
  <c r="D29" i="4"/>
  <c r="Q29" i="4" s="1"/>
  <c r="C29" i="4"/>
  <c r="I29" i="4" s="1"/>
  <c r="G28" i="4"/>
  <c r="T28" i="4" s="1"/>
  <c r="F28" i="4"/>
  <c r="S28" i="4" s="1"/>
  <c r="D28" i="4"/>
  <c r="Q28" i="4" s="1"/>
  <c r="C28" i="4"/>
  <c r="P28" i="4" s="1"/>
  <c r="G27" i="4"/>
  <c r="F27" i="4"/>
  <c r="S27" i="4" s="1"/>
  <c r="D27" i="4"/>
  <c r="Q27" i="4" s="1"/>
  <c r="C27" i="4"/>
  <c r="I27" i="4" s="1"/>
  <c r="G26" i="4"/>
  <c r="T26" i="4" s="1"/>
  <c r="F26" i="4"/>
  <c r="S26" i="4" s="1"/>
  <c r="D26" i="4"/>
  <c r="Q26" i="4" s="1"/>
  <c r="C26" i="4"/>
  <c r="P26" i="4" s="1"/>
  <c r="G25" i="4"/>
  <c r="F25" i="4"/>
  <c r="S25" i="4" s="1"/>
  <c r="D25" i="4"/>
  <c r="Q25" i="4" s="1"/>
  <c r="C25" i="4"/>
  <c r="I25" i="4" s="1"/>
  <c r="G24" i="4"/>
  <c r="T24" i="4" s="1"/>
  <c r="F24" i="4"/>
  <c r="S24" i="4" s="1"/>
  <c r="D24" i="4"/>
  <c r="Q24" i="4" s="1"/>
  <c r="C24" i="4"/>
  <c r="P24" i="4" s="1"/>
  <c r="G23" i="4"/>
  <c r="F23" i="4"/>
  <c r="S23" i="4" s="1"/>
  <c r="D23" i="4"/>
  <c r="Q23" i="4" s="1"/>
  <c r="C23" i="4"/>
  <c r="I23" i="4" s="1"/>
  <c r="G22" i="4"/>
  <c r="T22" i="4" s="1"/>
  <c r="F22" i="4"/>
  <c r="S22" i="4" s="1"/>
  <c r="D22" i="4"/>
  <c r="Q22" i="4" s="1"/>
  <c r="C22" i="4"/>
  <c r="P22" i="4" s="1"/>
  <c r="G21" i="4"/>
  <c r="F21" i="4"/>
  <c r="S21" i="4" s="1"/>
  <c r="D21" i="4"/>
  <c r="Q21" i="4" s="1"/>
  <c r="C21" i="4"/>
  <c r="I21" i="4" s="1"/>
  <c r="G20" i="4"/>
  <c r="T20" i="4" s="1"/>
  <c r="F20" i="4"/>
  <c r="S20" i="4" s="1"/>
  <c r="D20" i="4"/>
  <c r="Q20" i="4" s="1"/>
  <c r="C20" i="4"/>
  <c r="P20" i="4" s="1"/>
  <c r="G19" i="4"/>
  <c r="F19" i="4"/>
  <c r="S19" i="4" s="1"/>
  <c r="D19" i="4"/>
  <c r="Q19" i="4" s="1"/>
  <c r="C19" i="4"/>
  <c r="I19" i="4" s="1"/>
  <c r="G18" i="4"/>
  <c r="T18" i="4" s="1"/>
  <c r="F18" i="4"/>
  <c r="S18" i="4" s="1"/>
  <c r="D18" i="4"/>
  <c r="Q18" i="4" s="1"/>
  <c r="C18" i="4"/>
  <c r="P18" i="4" s="1"/>
  <c r="G17" i="4"/>
  <c r="F17" i="4"/>
  <c r="S17" i="4" s="1"/>
  <c r="D17" i="4"/>
  <c r="Q17" i="4" s="1"/>
  <c r="C17" i="4"/>
  <c r="I17" i="4" s="1"/>
  <c r="G16" i="4"/>
  <c r="T16" i="4" s="1"/>
  <c r="F16" i="4"/>
  <c r="S16" i="4" s="1"/>
  <c r="D16" i="4"/>
  <c r="Q16" i="4" s="1"/>
  <c r="C16" i="4"/>
  <c r="P16" i="4" s="1"/>
  <c r="G15" i="4"/>
  <c r="F15" i="4"/>
  <c r="S15" i="4" s="1"/>
  <c r="D15" i="4"/>
  <c r="Q15" i="4" s="1"/>
  <c r="C15" i="4"/>
  <c r="I15" i="4" s="1"/>
  <c r="G14" i="4"/>
  <c r="T14" i="4" s="1"/>
  <c r="F14" i="4"/>
  <c r="S14" i="4" s="1"/>
  <c r="D14" i="4"/>
  <c r="Q14" i="4" s="1"/>
  <c r="C14" i="4"/>
  <c r="P14" i="4" s="1"/>
  <c r="G13" i="4"/>
  <c r="T13" i="4" s="1"/>
  <c r="F13" i="4"/>
  <c r="S13" i="4" s="1"/>
  <c r="D13" i="4"/>
  <c r="Q13" i="4" s="1"/>
  <c r="C13" i="4"/>
  <c r="P13" i="4" s="1"/>
  <c r="G12" i="4"/>
  <c r="T12" i="4" s="1"/>
  <c r="F12" i="4"/>
  <c r="S12" i="4" s="1"/>
  <c r="D12" i="4"/>
  <c r="Q12" i="4" s="1"/>
  <c r="C12" i="4"/>
  <c r="I12" i="4" s="1"/>
  <c r="G10" i="4"/>
  <c r="F10" i="4"/>
  <c r="D10" i="4"/>
  <c r="C10" i="4"/>
  <c r="F8" i="4"/>
  <c r="F67" i="4" s="1"/>
  <c r="D8" i="4"/>
  <c r="D67" i="4" s="1"/>
  <c r="I14" i="4" l="1"/>
  <c r="I16" i="4"/>
  <c r="I18" i="4"/>
  <c r="I20" i="4"/>
  <c r="I22" i="4"/>
  <c r="I24" i="4"/>
  <c r="I26" i="4"/>
  <c r="I28" i="4"/>
  <c r="I30" i="4"/>
  <c r="M33" i="4"/>
  <c r="M34" i="4"/>
  <c r="M35" i="4"/>
  <c r="M36" i="4"/>
  <c r="I37" i="4"/>
  <c r="I38" i="4"/>
  <c r="M40" i="4"/>
  <c r="I42" i="4"/>
  <c r="M44" i="4"/>
  <c r="M49" i="4"/>
  <c r="I52" i="4"/>
  <c r="M10" i="4"/>
  <c r="M14" i="4"/>
  <c r="M15" i="4"/>
  <c r="M16" i="4"/>
  <c r="M17" i="4"/>
  <c r="M18" i="4"/>
  <c r="M19" i="4"/>
  <c r="M20" i="4"/>
  <c r="M21" i="4"/>
  <c r="M22" i="4"/>
  <c r="M23" i="4"/>
  <c r="M24" i="4"/>
  <c r="M25" i="4"/>
  <c r="M26" i="4"/>
  <c r="M27" i="4"/>
  <c r="M28" i="4"/>
  <c r="M29" i="4"/>
  <c r="M30" i="4"/>
  <c r="M31" i="4"/>
  <c r="M32" i="4"/>
  <c r="I33" i="4"/>
  <c r="I35" i="4"/>
  <c r="T36" i="4"/>
  <c r="M37" i="4"/>
  <c r="M38" i="4"/>
  <c r="M39" i="4"/>
  <c r="I40" i="4"/>
  <c r="P41" i="4"/>
  <c r="M42" i="4"/>
  <c r="M43" i="4"/>
  <c r="I44" i="4"/>
  <c r="I49" i="4"/>
  <c r="M52" i="4"/>
  <c r="E12" i="4"/>
  <c r="P12" i="4"/>
  <c r="L10" i="4"/>
  <c r="M12" i="4"/>
  <c r="E13" i="4"/>
  <c r="R13" i="4" s="1"/>
  <c r="I13" i="4"/>
  <c r="I10" i="4" s="1"/>
  <c r="M13" i="4"/>
  <c r="E15" i="4"/>
  <c r="R15" i="4" s="1"/>
  <c r="P15" i="4"/>
  <c r="T15" i="4"/>
  <c r="E17" i="4"/>
  <c r="R17" i="4" s="1"/>
  <c r="P17" i="4"/>
  <c r="T17" i="4"/>
  <c r="E19" i="4"/>
  <c r="R19" i="4" s="1"/>
  <c r="P19" i="4"/>
  <c r="T19" i="4"/>
  <c r="E21" i="4"/>
  <c r="R21" i="4" s="1"/>
  <c r="P21" i="4"/>
  <c r="T21" i="4"/>
  <c r="E23" i="4"/>
  <c r="R23" i="4" s="1"/>
  <c r="P23" i="4"/>
  <c r="T23" i="4"/>
  <c r="E25" i="4"/>
  <c r="R25" i="4" s="1"/>
  <c r="P25" i="4"/>
  <c r="T25" i="4"/>
  <c r="E27" i="4"/>
  <c r="R27" i="4" s="1"/>
  <c r="P27" i="4"/>
  <c r="T27" i="4"/>
  <c r="E29" i="4"/>
  <c r="R29" i="4" s="1"/>
  <c r="P29" i="4"/>
  <c r="T29" i="4"/>
  <c r="E31" i="4"/>
  <c r="R31" i="4" s="1"/>
  <c r="P31" i="4"/>
  <c r="T31" i="4"/>
  <c r="E34" i="4"/>
  <c r="R34" i="4" s="1"/>
  <c r="P34" i="4"/>
  <c r="E45" i="4"/>
  <c r="R45" i="4" s="1"/>
  <c r="M45" i="4"/>
  <c r="T45" i="4"/>
  <c r="Q8" i="4"/>
  <c r="S8" i="4"/>
  <c r="H12" i="4"/>
  <c r="J12" i="4"/>
  <c r="L12" i="4"/>
  <c r="H13" i="4"/>
  <c r="J13" i="4"/>
  <c r="L13" i="4"/>
  <c r="E14" i="4"/>
  <c r="R14" i="4" s="1"/>
  <c r="E16" i="4"/>
  <c r="R16" i="4" s="1"/>
  <c r="E18" i="4"/>
  <c r="R18" i="4" s="1"/>
  <c r="E20" i="4"/>
  <c r="R20" i="4" s="1"/>
  <c r="E22" i="4"/>
  <c r="R22" i="4" s="1"/>
  <c r="E24" i="4"/>
  <c r="R24" i="4" s="1"/>
  <c r="E26" i="4"/>
  <c r="R26" i="4" s="1"/>
  <c r="E28" i="4"/>
  <c r="R28" i="4" s="1"/>
  <c r="E30" i="4"/>
  <c r="R30" i="4" s="1"/>
  <c r="E32" i="4"/>
  <c r="R32" i="4" s="1"/>
  <c r="P32" i="4"/>
  <c r="T34" i="4"/>
  <c r="E36" i="4"/>
  <c r="R36" i="4" s="1"/>
  <c r="P36" i="4"/>
  <c r="E41" i="4"/>
  <c r="R41" i="4" s="1"/>
  <c r="M41" i="4"/>
  <c r="T41" i="4"/>
  <c r="P45" i="4"/>
  <c r="H14" i="4"/>
  <c r="J14" i="4"/>
  <c r="K14" i="4" s="1"/>
  <c r="L14" i="4"/>
  <c r="H15" i="4"/>
  <c r="J15" i="4"/>
  <c r="K15" i="4" s="1"/>
  <c r="L15" i="4"/>
  <c r="H16" i="4"/>
  <c r="J16" i="4"/>
  <c r="K16" i="4" s="1"/>
  <c r="L16" i="4"/>
  <c r="H17" i="4"/>
  <c r="J17" i="4"/>
  <c r="K17" i="4" s="1"/>
  <c r="L17" i="4"/>
  <c r="H18" i="4"/>
  <c r="J18" i="4"/>
  <c r="K18" i="4" s="1"/>
  <c r="L18" i="4"/>
  <c r="H19" i="4"/>
  <c r="J19" i="4"/>
  <c r="K19" i="4" s="1"/>
  <c r="L19" i="4"/>
  <c r="H20" i="4"/>
  <c r="J20" i="4"/>
  <c r="K20" i="4" s="1"/>
  <c r="L20" i="4"/>
  <c r="H21" i="4"/>
  <c r="J21" i="4"/>
  <c r="K21" i="4" s="1"/>
  <c r="L21" i="4"/>
  <c r="H22" i="4"/>
  <c r="J22" i="4"/>
  <c r="K22" i="4" s="1"/>
  <c r="L22" i="4"/>
  <c r="H23" i="4"/>
  <c r="J23" i="4"/>
  <c r="K23" i="4" s="1"/>
  <c r="L23" i="4"/>
  <c r="H24" i="4"/>
  <c r="J24" i="4"/>
  <c r="K24" i="4" s="1"/>
  <c r="L24" i="4"/>
  <c r="H25" i="4"/>
  <c r="J25" i="4"/>
  <c r="K25" i="4" s="1"/>
  <c r="L25" i="4"/>
  <c r="H26" i="4"/>
  <c r="J26" i="4"/>
  <c r="K26" i="4" s="1"/>
  <c r="L26" i="4"/>
  <c r="H27" i="4"/>
  <c r="J27" i="4"/>
  <c r="K27" i="4" s="1"/>
  <c r="L27" i="4"/>
  <c r="H28" i="4"/>
  <c r="J28" i="4"/>
  <c r="K28" i="4" s="1"/>
  <c r="L28" i="4"/>
  <c r="H29" i="4"/>
  <c r="J29" i="4"/>
  <c r="K29" i="4" s="1"/>
  <c r="L29" i="4"/>
  <c r="H30" i="4"/>
  <c r="J30" i="4"/>
  <c r="K30" i="4" s="1"/>
  <c r="L30" i="4"/>
  <c r="H31" i="4"/>
  <c r="J31" i="4"/>
  <c r="K31" i="4" s="1"/>
  <c r="L31" i="4"/>
  <c r="Q32" i="4"/>
  <c r="J32" i="4"/>
  <c r="K32" i="4" s="1"/>
  <c r="S32" i="4"/>
  <c r="L32" i="4"/>
  <c r="H32" i="4"/>
  <c r="E33" i="4"/>
  <c r="R33" i="4" s="1"/>
  <c r="E35" i="4"/>
  <c r="R35" i="4" s="1"/>
  <c r="E37" i="4"/>
  <c r="R37" i="4" s="1"/>
  <c r="E39" i="4"/>
  <c r="R39" i="4" s="1"/>
  <c r="P39" i="4"/>
  <c r="E43" i="4"/>
  <c r="R43" i="4" s="1"/>
  <c r="P43" i="4"/>
  <c r="I51" i="4"/>
  <c r="C47" i="4"/>
  <c r="C8" i="4" s="1"/>
  <c r="E51" i="4"/>
  <c r="R51" i="4" s="1"/>
  <c r="M51" i="4"/>
  <c r="G47" i="4"/>
  <c r="M47" i="4" s="1"/>
  <c r="P51" i="4"/>
  <c r="H33" i="4"/>
  <c r="J33" i="4"/>
  <c r="K33" i="4" s="1"/>
  <c r="L33" i="4"/>
  <c r="H34" i="4"/>
  <c r="J34" i="4"/>
  <c r="K34" i="4" s="1"/>
  <c r="L34" i="4"/>
  <c r="H35" i="4"/>
  <c r="J35" i="4"/>
  <c r="K35" i="4" s="1"/>
  <c r="L35" i="4"/>
  <c r="H36" i="4"/>
  <c r="J36" i="4"/>
  <c r="K36" i="4" s="1"/>
  <c r="L36" i="4"/>
  <c r="H37" i="4"/>
  <c r="J37" i="4"/>
  <c r="K37" i="4" s="1"/>
  <c r="L37" i="4"/>
  <c r="E38" i="4"/>
  <c r="R38" i="4" s="1"/>
  <c r="E40" i="4"/>
  <c r="R40" i="4" s="1"/>
  <c r="E42" i="4"/>
  <c r="R42" i="4" s="1"/>
  <c r="E44" i="4"/>
  <c r="R44" i="4" s="1"/>
  <c r="E49" i="4"/>
  <c r="E52" i="4"/>
  <c r="R52" i="4" s="1"/>
  <c r="H38" i="4"/>
  <c r="J38" i="4"/>
  <c r="K38" i="4" s="1"/>
  <c r="L38" i="4"/>
  <c r="H39" i="4"/>
  <c r="J39" i="4"/>
  <c r="K39" i="4" s="1"/>
  <c r="L39" i="4"/>
  <c r="H40" i="4"/>
  <c r="J40" i="4"/>
  <c r="K40" i="4" s="1"/>
  <c r="L40" i="4"/>
  <c r="H41" i="4"/>
  <c r="J41" i="4"/>
  <c r="K41" i="4" s="1"/>
  <c r="L41" i="4"/>
  <c r="H42" i="4"/>
  <c r="J42" i="4"/>
  <c r="K42" i="4" s="1"/>
  <c r="L42" i="4"/>
  <c r="H43" i="4"/>
  <c r="J43" i="4"/>
  <c r="K43" i="4" s="1"/>
  <c r="L43" i="4"/>
  <c r="H44" i="4"/>
  <c r="J44" i="4"/>
  <c r="K44" i="4" s="1"/>
  <c r="L44" i="4"/>
  <c r="H45" i="4"/>
  <c r="J45" i="4"/>
  <c r="K45" i="4" s="1"/>
  <c r="L45" i="4"/>
  <c r="H49" i="4"/>
  <c r="J49" i="4"/>
  <c r="L49" i="4"/>
  <c r="H51" i="4"/>
  <c r="J51" i="4"/>
  <c r="L51" i="4"/>
  <c r="H52" i="4"/>
  <c r="J52" i="4"/>
  <c r="K52" i="4" s="1"/>
  <c r="L52" i="4"/>
  <c r="H6" i="3"/>
  <c r="I6" i="3" s="1"/>
  <c r="H5" i="3"/>
  <c r="I5" i="3" s="1"/>
  <c r="J5" i="3" s="1"/>
  <c r="K5" i="3" s="1"/>
  <c r="H8" i="3" l="1"/>
  <c r="B8" i="3" s="1"/>
  <c r="J47" i="4"/>
  <c r="G8" i="4"/>
  <c r="C67" i="4"/>
  <c r="P8" i="4"/>
  <c r="L8" i="4"/>
  <c r="U51" i="4"/>
  <c r="N51" i="4"/>
  <c r="U45" i="4"/>
  <c r="N45" i="4"/>
  <c r="U43" i="4"/>
  <c r="N43" i="4"/>
  <c r="U41" i="4"/>
  <c r="N41" i="4"/>
  <c r="U39" i="4"/>
  <c r="N39" i="4"/>
  <c r="U37" i="4"/>
  <c r="N37" i="4"/>
  <c r="U35" i="4"/>
  <c r="N35" i="4"/>
  <c r="U33" i="4"/>
  <c r="N33" i="4"/>
  <c r="L47" i="4"/>
  <c r="U32" i="4"/>
  <c r="N32" i="4"/>
  <c r="U30" i="4"/>
  <c r="N30" i="4"/>
  <c r="U28" i="4"/>
  <c r="N28" i="4"/>
  <c r="U26" i="4"/>
  <c r="N26" i="4"/>
  <c r="U24" i="4"/>
  <c r="N24" i="4"/>
  <c r="U22" i="4"/>
  <c r="N22" i="4"/>
  <c r="U20" i="4"/>
  <c r="N20" i="4"/>
  <c r="U18" i="4"/>
  <c r="N18" i="4"/>
  <c r="U16" i="4"/>
  <c r="N16" i="4"/>
  <c r="U14" i="4"/>
  <c r="N14" i="4"/>
  <c r="U13" i="4"/>
  <c r="N13" i="4"/>
  <c r="J10" i="4"/>
  <c r="J8" i="4" s="1"/>
  <c r="G67" i="4"/>
  <c r="T8" i="4"/>
  <c r="M8" i="4"/>
  <c r="R12" i="4"/>
  <c r="E10" i="4"/>
  <c r="U52" i="4"/>
  <c r="N52" i="4"/>
  <c r="U49" i="4"/>
  <c r="N49" i="4"/>
  <c r="H47" i="4"/>
  <c r="U44" i="4"/>
  <c r="N44" i="4"/>
  <c r="U42" i="4"/>
  <c r="N42" i="4"/>
  <c r="U40" i="4"/>
  <c r="N40" i="4"/>
  <c r="U38" i="4"/>
  <c r="N38" i="4"/>
  <c r="E47" i="4"/>
  <c r="R49" i="4"/>
  <c r="U36" i="4"/>
  <c r="N36" i="4"/>
  <c r="U34" i="4"/>
  <c r="N34" i="4"/>
  <c r="K51" i="4"/>
  <c r="I47" i="4"/>
  <c r="I8" i="4" s="1"/>
  <c r="U31" i="4"/>
  <c r="N31" i="4"/>
  <c r="U29" i="4"/>
  <c r="N29" i="4"/>
  <c r="U27" i="4"/>
  <c r="N27" i="4"/>
  <c r="U25" i="4"/>
  <c r="N25" i="4"/>
  <c r="U23" i="4"/>
  <c r="N23" i="4"/>
  <c r="U21" i="4"/>
  <c r="N21" i="4"/>
  <c r="U19" i="4"/>
  <c r="N19" i="4"/>
  <c r="U17" i="4"/>
  <c r="N17" i="4"/>
  <c r="U15" i="4"/>
  <c r="N15" i="4"/>
  <c r="K49" i="4"/>
  <c r="K47" i="4" s="1"/>
  <c r="U12" i="4"/>
  <c r="N12" i="4"/>
  <c r="H10" i="4"/>
  <c r="K13" i="4"/>
  <c r="K12" i="4"/>
  <c r="I8" i="3"/>
  <c r="C8" i="3" s="1"/>
  <c r="J6" i="3"/>
  <c r="K10" i="4" l="1"/>
  <c r="K8" i="4" s="1"/>
  <c r="N47" i="4"/>
  <c r="E8" i="4"/>
  <c r="E67" i="4" s="1"/>
  <c r="N10" i="4"/>
  <c r="H8" i="4"/>
  <c r="J8" i="3"/>
  <c r="D8" i="3" s="1"/>
  <c r="K6" i="3"/>
  <c r="K8" i="3" s="1"/>
  <c r="E8" i="3" s="1"/>
  <c r="R8" i="4" l="1"/>
  <c r="H67" i="4"/>
  <c r="U8" i="4"/>
  <c r="N8" i="4"/>
</calcChain>
</file>

<file path=xl/sharedStrings.xml><?xml version="1.0" encoding="utf-8"?>
<sst xmlns="http://schemas.openxmlformats.org/spreadsheetml/2006/main" count="523" uniqueCount="498">
  <si>
    <t>All Departments</t>
  </si>
  <si>
    <t>in millions</t>
  </si>
  <si>
    <t>CUMULATIVE</t>
  </si>
  <si>
    <t>JAN</t>
  </si>
  <si>
    <t>FEB</t>
  </si>
  <si>
    <t>MAR</t>
  </si>
  <si>
    <t>Monthly NCA Credited</t>
  </si>
  <si>
    <t>Monthly NCA Utilized</t>
  </si>
  <si>
    <t>APR</t>
  </si>
  <si>
    <t>AS OF APR</t>
  </si>
  <si>
    <t>NCA Utilized / NCAs Credited - Flow</t>
  </si>
  <si>
    <t>NCA Utilized / NCAs Credited - Cumulative</t>
  </si>
  <si>
    <t>NCAs CREDITED VS NCA UTILIZATION, JANUARY-APRIL 2016</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</si>
  <si>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</si>
  <si>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APRIL 30, 2016</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</si>
  <si>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</si>
  <si>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</si>
  <si>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</si>
  <si>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</si>
  <si>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</si>
  <si>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</si>
  <si>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</si>
  <si>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APRIL</t>
  </si>
  <si>
    <t>As of end        APRIL</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</si>
  <si>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</si>
  <si>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</si>
  <si>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</si>
  <si>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</si>
  <si>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</si>
  <si>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</si>
  <si>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</si>
  <si>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</si>
  <si>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</si>
  <si>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</si>
  <si>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</si>
  <si>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</si>
  <si>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</si>
  <si>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</si>
  <si>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</si>
  <si>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</si>
  <si>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</si>
  <si>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</si>
  <si>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</si>
  <si>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</si>
  <si>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</si>
  <si>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</si>
  <si>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</si>
  <si>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</si>
  <si>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Dept. of Transportation and Communications</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</si>
  <si>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</si>
  <si>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</si>
  <si>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</si>
  <si>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</si>
  <si>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</si>
  <si>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</si>
  <si>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</si>
  <si>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</si>
  <si>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</si>
  <si>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</si>
  <si>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</si>
  <si>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</si>
  <si>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</si>
  <si>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r>
      <t xml:space="preserve">     Owned and Controlled Corporations </t>
    </r>
    <r>
      <rPr>
        <vertAlign val="superscript"/>
        <sz val="10"/>
        <rFont val="Arial"/>
        <family val="2"/>
      </rPr>
      <t>/7</t>
    </r>
  </si>
  <si>
    <r>
      <t xml:space="preserve">Allotment to Local Government Units </t>
    </r>
    <r>
      <rPr>
        <vertAlign val="superscript"/>
        <sz val="10"/>
        <rFont val="Arial"/>
        <family val="2"/>
      </rPr>
      <t>/8</t>
    </r>
  </si>
  <si>
    <t xml:space="preserve">  o.w.  Metropolitan Manila Development Authority
          (Fund 101)</t>
  </si>
  <si>
    <t>/1</t>
  </si>
  <si>
    <t>Source: Report of MDS-Government Servicing Banks as of April 2016</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</si>
  <si>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</si>
  <si>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</si>
  <si>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</si>
  <si>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</si>
  <si>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</si>
  <si>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</si>
  <si>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</si>
  <si>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</si>
  <si>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</si>
  <si>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 xml:space="preserve">DBM: inclusive of grants from AECID </t>
  </si>
  <si>
    <t>/7</t>
  </si>
  <si>
    <t>BSGC: Total budget support covered by NCA releases (i.e. subsidy and equity). Details to be coordinated with Bureau of Treasury</t>
  </si>
  <si>
    <t>/8</t>
  </si>
  <si>
    <t>ALGU: inclusive of IRA, special shares for LGUs, MMDA and other transfers to LGUs</t>
  </si>
  <si>
    <t>STATUS OF NCA UTILIZATION (Net Trust and Working Fund), as of April 30, 2016</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</si>
  <si>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</si>
  <si>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</si>
  <si>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</si>
  <si>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</si>
  <si>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</si>
  <si>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</si>
  <si>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</si>
  <si>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</si>
  <si>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</si>
  <si>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</si>
  <si>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t>Sub-total</t>
  </si>
  <si>
    <t>NCA RELEASES</t>
  </si>
  <si>
    <t>NEGOTIATED CHECKS</t>
  </si>
  <si>
    <t>OUTSTANDING CHECKS</t>
  </si>
  <si>
    <t>TOTAL DISBURSEMENT</t>
  </si>
  <si>
    <t>BOOK BALANCE</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</si>
  <si>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</si>
  <si>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</si>
  <si>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</si>
  <si>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</si>
  <si>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</si>
  <si>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</si>
  <si>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</si>
  <si>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</si>
  <si>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 xml:space="preserve">    The Pres. Off    </t>
  </si>
  <si>
    <t>OVP</t>
  </si>
  <si>
    <t xml:space="preserve">   OVP</t>
  </si>
  <si>
    <t>DAR</t>
  </si>
  <si>
    <t xml:space="preserve">   OSEC</t>
  </si>
  <si>
    <t>DA</t>
  </si>
  <si>
    <t xml:space="preserve">   ACPC</t>
  </si>
  <si>
    <t xml:space="preserve">   BFAR</t>
  </si>
  <si>
    <t xml:space="preserve">   CODA</t>
  </si>
  <si>
    <t xml:space="preserve">   FDA</t>
  </si>
  <si>
    <t xml:space="preserve">   LDC</t>
  </si>
  <si>
    <t xml:space="preserve">   NAFC</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</si>
  <si>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</si>
  <si>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</si>
  <si>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</si>
  <si>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</si>
  <si>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</si>
  <si>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</si>
  <si>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</si>
  <si>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</si>
  <si>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</si>
  <si>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</si>
  <si>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</si>
  <si>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</si>
  <si>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</si>
  <si>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</si>
  <si>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</si>
  <si>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</si>
  <si>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</si>
  <si>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</si>
  <si>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</si>
  <si>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</si>
  <si>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</si>
  <si>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</si>
  <si>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</si>
  <si>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</si>
  <si>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</si>
  <si>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</si>
  <si>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</si>
  <si>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</si>
  <si>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</si>
  <si>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CDA</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</si>
  <si>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</si>
  <si>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</si>
  <si>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</si>
  <si>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</si>
  <si>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</si>
  <si>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</si>
  <si>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</si>
  <si>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</si>
  <si>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</si>
  <si>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</si>
  <si>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</si>
  <si>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</si>
  <si>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</si>
  <si>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</si>
  <si>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</si>
  <si>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</si>
  <si>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</si>
  <si>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</si>
  <si>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</si>
  <si>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</si>
  <si>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</si>
  <si>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</si>
  <si>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</si>
  <si>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</si>
  <si>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</si>
  <si>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</si>
  <si>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</si>
  <si>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</si>
  <si>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</si>
  <si>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</si>
  <si>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</si>
  <si>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</si>
  <si>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</si>
  <si>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</si>
  <si>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</si>
  <si>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</si>
  <si>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</si>
  <si>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 xml:space="preserve">   TESDA</t>
  </si>
  <si>
    <t>DND</t>
  </si>
  <si>
    <t>DND-Level Central Adm. &amp;  Support</t>
  </si>
  <si>
    <t>OSEC</t>
  </si>
  <si>
    <t>GA</t>
  </si>
  <si>
    <t>NDCP</t>
  </si>
  <si>
    <t>OCD</t>
  </si>
  <si>
    <t>PVAO</t>
  </si>
  <si>
    <t>VMMC</t>
  </si>
  <si>
    <t>AFP</t>
  </si>
  <si>
    <t>PA</t>
  </si>
  <si>
    <t>PAF</t>
  </si>
  <si>
    <t>PN</t>
  </si>
  <si>
    <t>Joint Level Central Adm. &amp; Support</t>
  </si>
  <si>
    <t>GHQ</t>
  </si>
  <si>
    <t>DPWH</t>
  </si>
  <si>
    <t xml:space="preserve">     OSEC</t>
  </si>
  <si>
    <t>DOST</t>
  </si>
  <si>
    <t xml:space="preserve">    OSEC</t>
  </si>
  <si>
    <t xml:space="preserve">    ASTI</t>
  </si>
  <si>
    <t xml:space="preserve">    FNRI</t>
  </si>
  <si>
    <t xml:space="preserve">    FPRDI</t>
  </si>
  <si>
    <t xml:space="preserve">    ITDI</t>
  </si>
  <si>
    <t xml:space="preserve">    ICTO</t>
  </si>
  <si>
    <t xml:space="preserve">    MIRDC</t>
  </si>
  <si>
    <t xml:space="preserve">    NAST</t>
  </si>
  <si>
    <t xml:space="preserve">    NRCP</t>
  </si>
  <si>
    <t xml:space="preserve">    PAGASA</t>
  </si>
  <si>
    <t xml:space="preserve">    PCAANRRD (PCAMRD + PCAFNRRD)</t>
  </si>
  <si>
    <t xml:space="preserve">    PCHRD</t>
  </si>
  <si>
    <t xml:space="preserve">    PCIEETRD (PCIERD + PCASTRD)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</si>
  <si>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</si>
  <si>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</si>
  <si>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</si>
  <si>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</si>
  <si>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</si>
  <si>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</si>
  <si>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</si>
  <si>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</si>
  <si>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</si>
  <si>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</si>
  <si>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</si>
  <si>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</si>
  <si>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</si>
  <si>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</si>
  <si>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</si>
  <si>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</si>
  <si>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</si>
  <si>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</si>
  <si>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</si>
  <si>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</si>
  <si>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CMDF</t>
  </si>
  <si>
    <t xml:space="preserve">    PTTC</t>
  </si>
  <si>
    <t xml:space="preserve">    PDDCP</t>
  </si>
  <si>
    <t>DOTC</t>
  </si>
  <si>
    <t xml:space="preserve">    CAB</t>
  </si>
  <si>
    <t xml:space="preserve">    MARINA</t>
  </si>
  <si>
    <t xml:space="preserve">    OTC</t>
  </si>
  <si>
    <t xml:space="preserve">    OTS</t>
  </si>
  <si>
    <t xml:space="preserve">    PCG</t>
  </si>
  <si>
    <t xml:space="preserve">    TRB</t>
  </si>
  <si>
    <t>NEDA</t>
  </si>
  <si>
    <t xml:space="preserve">    ODG</t>
  </si>
  <si>
    <t xml:space="preserve">    NSCB</t>
  </si>
  <si>
    <t xml:space="preserve">    NSO</t>
  </si>
  <si>
    <t xml:space="preserve">    PNVSCA</t>
  </si>
  <si>
    <t xml:space="preserve">    PPPCP</t>
  </si>
  <si>
    <t xml:space="preserve">    SRTC</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</si>
  <si>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</si>
  <si>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</si>
  <si>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</si>
  <si>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</si>
  <si>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</si>
  <si>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</si>
  <si>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</si>
  <si>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</si>
  <si>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</si>
  <si>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</si>
  <si>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</si>
  <si>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</si>
  <si>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</si>
  <si>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</si>
  <si>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</si>
  <si>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</si>
  <si>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</si>
  <si>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</si>
  <si>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</si>
  <si>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</si>
  <si>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</si>
  <si>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</si>
  <si>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</si>
  <si>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</si>
  <si>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</si>
  <si>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</si>
  <si>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</si>
  <si>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</si>
  <si>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t>
  </si>
  <si>
    <t xml:space="preserve">      NHCP (NHI)</t>
  </si>
  <si>
    <t xml:space="preserve">     NLP</t>
  </si>
  <si>
    <t xml:space="preserve">     NAP (RMAO) </t>
  </si>
  <si>
    <t xml:space="preserve">   NCIP</t>
  </si>
  <si>
    <t xml:space="preserve">   NCMF (OMA)</t>
  </si>
  <si>
    <t xml:space="preserve">   NICA</t>
  </si>
  <si>
    <t xml:space="preserve">   NSC  </t>
  </si>
  <si>
    <t xml:space="preserve">   NTC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</si>
  <si>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</si>
  <si>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</si>
  <si>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</si>
  <si>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</si>
  <si>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</si>
  <si>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</si>
  <si>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</si>
  <si>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</si>
  <si>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PCDSPO</t>
  </si>
  <si>
    <t xml:space="preserve">   PLLO</t>
  </si>
  <si>
    <t xml:space="preserve">   PMS</t>
  </si>
  <si>
    <t>AR</t>
  </si>
  <si>
    <t xml:space="preserve">    ARMM</t>
  </si>
  <si>
    <t>JLEC</t>
  </si>
  <si>
    <t xml:space="preserve">     LEDAC</t>
  </si>
  <si>
    <t>JUDICIARY</t>
  </si>
  <si>
    <t xml:space="preserve">     SCPLC </t>
  </si>
  <si>
    <t xml:space="preserve">     PET   </t>
  </si>
  <si>
    <t xml:space="preserve">     SB</t>
  </si>
  <si>
    <t xml:space="preserve">     CA</t>
  </si>
  <si>
    <t xml:space="preserve">     CTA</t>
  </si>
  <si>
    <t>CSC</t>
  </si>
  <si>
    <t xml:space="preserve">     CSC</t>
  </si>
  <si>
    <t xml:space="preserve">     CESB</t>
  </si>
  <si>
    <t>COA</t>
  </si>
  <si>
    <t xml:space="preserve">    COA   </t>
  </si>
  <si>
    <t>COMELEC</t>
  </si>
  <si>
    <t xml:space="preserve">    COMELEC  </t>
  </si>
  <si>
    <t>OMBUDSMAN</t>
  </si>
  <si>
    <t xml:space="preserve">    OMB</t>
  </si>
  <si>
    <t>CHR</t>
  </si>
  <si>
    <t xml:space="preserve">    CHR</t>
  </si>
  <si>
    <t>Sub-Total, Departments</t>
  </si>
  <si>
    <t>Special Purpose Funds (SPFs)</t>
  </si>
  <si>
    <t xml:space="preserve">BSGC   </t>
  </si>
  <si>
    <t>ALGU</t>
  </si>
  <si>
    <t xml:space="preserve">    IRA</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</si>
  <si>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</si>
  <si>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</si>
  <si>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</si>
  <si>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</si>
  <si>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</si>
  <si>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</si>
  <si>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</si>
  <si>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</si>
  <si>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</si>
  <si>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</si>
  <si>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</si>
  <si>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</si>
  <si>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</si>
  <si>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</si>
  <si>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</si>
  <si>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</si>
  <si>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</si>
  <si>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</si>
  <si>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</si>
  <si>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</si>
  <si>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</si>
  <si>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</si>
  <si>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</si>
  <si>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</si>
  <si>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</si>
  <si>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</si>
  <si>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</si>
  <si>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</si>
  <si>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</si>
  <si>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</si>
  <si>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</si>
  <si>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</si>
  <si>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</si>
  <si>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</si>
  <si>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</si>
  <si>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</si>
  <si>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</si>
  <si>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</si>
  <si>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SUCS (By Universities/Colleges)</t>
  </si>
  <si>
    <t>NCR</t>
  </si>
  <si>
    <t>EARIST</t>
  </si>
  <si>
    <t>MPC (MIST)</t>
  </si>
  <si>
    <t>PMMA (RO III)</t>
  </si>
  <si>
    <t>PNU</t>
  </si>
  <si>
    <t>PSCA</t>
  </si>
  <si>
    <t>PUP</t>
  </si>
  <si>
    <t>RTU (RTC)</t>
  </si>
  <si>
    <t>TUP</t>
  </si>
  <si>
    <t>UPS</t>
  </si>
  <si>
    <t>MSU (RO XII)</t>
  </si>
  <si>
    <t>MSU-IIT (RO X)</t>
  </si>
  <si>
    <t>MSU-TCTO (RO IX)</t>
  </si>
  <si>
    <t>RO 1</t>
  </si>
  <si>
    <t>DMMMSU</t>
  </si>
  <si>
    <t>ISPSC</t>
  </si>
  <si>
    <t>MMSU</t>
  </si>
  <si>
    <t>NLPSC</t>
  </si>
  <si>
    <t>PSU (Pangasinan)</t>
  </si>
  <si>
    <t>UNP</t>
  </si>
  <si>
    <t>CAR</t>
  </si>
  <si>
    <t>ASIST</t>
  </si>
  <si>
    <t>ASC (Apayao)</t>
  </si>
  <si>
    <t>BSU (Benguet)</t>
  </si>
  <si>
    <t>ISU (ISCAF) (fugao)</t>
  </si>
  <si>
    <t>KASC</t>
  </si>
  <si>
    <t>MPSPC (MTPSPC)-Mt. Prov.</t>
  </si>
  <si>
    <t>RO 2</t>
  </si>
  <si>
    <t>BSC (BATSC)-Batanes</t>
  </si>
  <si>
    <t>CSU (Cagayan)</t>
  </si>
  <si>
    <t>ISU (Isabela)</t>
  </si>
  <si>
    <t>NVSU (N. Vizcaya)</t>
  </si>
  <si>
    <t>QSC (QSU)</t>
  </si>
  <si>
    <t>RO 3</t>
  </si>
  <si>
    <t>ASCT (ASCOT)</t>
  </si>
  <si>
    <t>BPSU</t>
  </si>
  <si>
    <t>BASC (BNASC)</t>
  </si>
  <si>
    <t>BSU (BULSU) (Bulacan)</t>
  </si>
  <si>
    <t>CLSU</t>
  </si>
  <si>
    <t>DHVTSU (DHVCAT)</t>
  </si>
  <si>
    <t>NEUST</t>
  </si>
  <si>
    <t>PAC (PSAU)</t>
  </si>
  <si>
    <t>PMMA</t>
  </si>
  <si>
    <t>RMTU</t>
  </si>
  <si>
    <t xml:space="preserve">TCA </t>
  </si>
  <si>
    <t>TSU</t>
  </si>
  <si>
    <t>RO 4A</t>
  </si>
  <si>
    <t>BSU (BTSU) (Batangas)</t>
  </si>
  <si>
    <t>CSU (CASU) (Cavite)</t>
  </si>
  <si>
    <t>LSPU (Laguna)</t>
  </si>
  <si>
    <t>SLSU (SLPC)</t>
  </si>
  <si>
    <t>URS</t>
  </si>
  <si>
    <t>RO 4B</t>
  </si>
  <si>
    <t>MSU (MSC)-Marinduque</t>
  </si>
  <si>
    <t>MSCAT (Mindoro)</t>
  </si>
  <si>
    <t>OMSC (OMNC)</t>
  </si>
  <si>
    <t>PSU (PSC) (Palawan)</t>
  </si>
  <si>
    <t>RSU (RSC)-Romblon</t>
  </si>
  <si>
    <t>WPU (SPCP)</t>
  </si>
  <si>
    <t>RO 5</t>
  </si>
  <si>
    <t>BSCAST</t>
  </si>
  <si>
    <t>BU</t>
  </si>
  <si>
    <t>CNSC</t>
  </si>
  <si>
    <t>CSPC (Camarines Sur)</t>
  </si>
  <si>
    <t>CSC (CATSC) (Catanduanes)</t>
  </si>
  <si>
    <t>CBSUA (CSSAC)</t>
  </si>
  <si>
    <t>DEBESMSCAT (DEEMSCAT)</t>
  </si>
  <si>
    <t>PSU  (PARSC) (Partido)</t>
  </si>
  <si>
    <t>SSC (SSTC) (Sorsogon)</t>
  </si>
  <si>
    <t>RO 6</t>
  </si>
  <si>
    <t>ASU (Aklan)</t>
  </si>
  <si>
    <t>CAPSU (PSPC)-Capiz</t>
  </si>
  <si>
    <t xml:space="preserve">CHMSC </t>
  </si>
  <si>
    <t>CPSU (Central Phils)</t>
  </si>
  <si>
    <t>GSC (Guimaras)</t>
  </si>
  <si>
    <t>ISUST (ISCF)</t>
  </si>
  <si>
    <t xml:space="preserve">     NISU (NIPSC)</t>
  </si>
  <si>
    <t>NNSCST</t>
  </si>
  <si>
    <t>UA (Antique) (POLSCAN)</t>
  </si>
  <si>
    <t>WVCST</t>
  </si>
  <si>
    <t>WVSU</t>
  </si>
  <si>
    <t>RO 7</t>
  </si>
  <si>
    <t>BISU (CVSCAFT)</t>
  </si>
  <si>
    <t>CNU</t>
  </si>
  <si>
    <t>CTU (CSCST)</t>
  </si>
  <si>
    <t>NOSU (CVPC)</t>
  </si>
  <si>
    <t>SSC (SISC) (Siquijor)</t>
  </si>
  <si>
    <t>RO 8</t>
  </si>
  <si>
    <t>ESSU</t>
  </si>
  <si>
    <t>EVSU</t>
  </si>
  <si>
    <t>LNU</t>
  </si>
  <si>
    <t>NSU (NIT)</t>
  </si>
  <si>
    <t>NSSU (TIMIST)</t>
  </si>
  <si>
    <t>PPSU (PIT)</t>
  </si>
  <si>
    <t>SSU (SSPC)</t>
  </si>
  <si>
    <t>SLSU (So. Leyte)</t>
  </si>
  <si>
    <t>UEP</t>
  </si>
  <si>
    <t>VSU (VISCA)</t>
  </si>
  <si>
    <t>RO 9</t>
  </si>
  <si>
    <t>BSC (BASSC) (Basilan)</t>
  </si>
  <si>
    <t>JHCSC (JHCESC)</t>
  </si>
  <si>
    <t>JRMSU (JRMSC)</t>
  </si>
  <si>
    <t>SSC</t>
  </si>
  <si>
    <t>TTRAC</t>
  </si>
  <si>
    <t>WMSU</t>
  </si>
  <si>
    <t>ZCSPC</t>
  </si>
  <si>
    <t>ZSCMST</t>
  </si>
  <si>
    <t>RO 10</t>
  </si>
  <si>
    <t xml:space="preserve">BSU (BUKSC)(Bukidnon) </t>
  </si>
  <si>
    <t>CPSC</t>
  </si>
  <si>
    <t>CMU</t>
  </si>
  <si>
    <t>MUST (MPSC)</t>
  </si>
  <si>
    <t>MOSCAT</t>
  </si>
  <si>
    <t>NMSCST (NWMSCST)</t>
  </si>
  <si>
    <t>RO 11</t>
  </si>
  <si>
    <t xml:space="preserve">CVSC </t>
  </si>
  <si>
    <t>DNSC (DDNSC)</t>
  </si>
  <si>
    <t>DOSCST</t>
  </si>
  <si>
    <t>SPABMAST (SPAMAST)</t>
  </si>
  <si>
    <t>USP</t>
  </si>
  <si>
    <t>RO 12</t>
  </si>
  <si>
    <t>AMPSC (AMPC)</t>
  </si>
  <si>
    <t>CCSPC</t>
  </si>
  <si>
    <t>CFCST</t>
  </si>
  <si>
    <t>SKSU (SKPSC)</t>
  </si>
  <si>
    <t>USM</t>
  </si>
  <si>
    <t>RO 13</t>
  </si>
  <si>
    <t>ASSCAT (ADSSCAT)</t>
  </si>
  <si>
    <t>CSU (NMSIST)(Caraga)</t>
  </si>
  <si>
    <t>SSSU (SDSPSC)</t>
  </si>
  <si>
    <t>SSCT</t>
  </si>
  <si>
    <t>3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</si>
</sst>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45"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sz val="9"/>
      <color indexed="10"/>
      <name val="Arial"/>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i/>
      <sz val="8"/>
      <name val="Arial"/>
      <family val="2"/>
    </font>
    <font>
      <sz val="8"/>
      <color indexed="12"/>
      <name val="Arial"/>
      <family val="2"/>
    </font>
    <font>
      <b/>
      <i/>
      <sz val="8"/>
      <name val="Arial"/>
      <family val="2"/>
    </font>
    <font>
      <b/>
      <sz val="10"/>
      <name val="Arial Narrow"/>
      <family val="2"/>
    </font>
    <font>
      <sz val="10"/>
      <name val="Arial Narrow"/>
      <family val="2"/>
    </font>
    <font>
      <u/>
      <sz val="8"/>
      <name val="Arial"/>
      <family val="2"/>
    </font>
    <font>
      <sz val="8"/>
      <color indexed="8"/>
      <name val="Arial"/>
      <family val="2"/>
    </font>
    <font>
      <sz val="8"/>
      <color indexed="10"/>
      <name val="Arial"/>
      <family val="2"/>
    </font>
    <font>
      <sz val="8"/>
      <color indexed="4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130">
    <xf numFmtId="0" fontId="0" fillId="0" borderId="0" xfId="0"/>
    <xf numFmtId="41" fontId="0" fillId="0" borderId="0" xfId="0" applyNumberFormat="1"/>
    <xf numFmtId="0" fontId="0" fillId="0" borderId="0" xfId="0" applyAlignment="1">
      <alignment horizontal="center"/>
    </xf>
    <xf numFmtId="164" fontId="0" fillId="0" borderId="0" xfId="0" applyNumberFormat="1"/>
    <xf numFmtId="0" fontId="14" fillId="0" borderId="0" xfId="0" applyNumberFormat="1" applyFont="1" applyAlignment="1"/>
    <xf numFmtId="0" fontId="14" fillId="0" borderId="0" xfId="0" applyFont="1"/>
    <xf numFmtId="0" fontId="14" fillId="0" borderId="0" xfId="0" applyNumberFormat="1" applyFont="1"/>
    <xf numFmtId="0" fontId="14" fillId="0" borderId="0" xfId="0" applyFont="1" applyAlignment="1">
      <alignment horizontal="center" wrapText="1"/>
    </xf>
    <xf numFmtId="0" fontId="14" fillId="0" borderId="10" xfId="0" applyFont="1" applyBorder="1" applyAlignment="1">
      <alignment horizontal="center" wrapText="1"/>
    </xf>
    <xf numFmtId="0" fontId="14" fillId="0" borderId="0" xfId="0" applyNumberFormat="1" applyFont="1" applyAlignment="1">
      <alignment horizontal="center"/>
    </xf>
    <xf numFmtId="41" fontId="14" fillId="0" borderId="0" xfId="0" applyNumberFormat="1" applyFont="1"/>
    <xf numFmtId="43" fontId="14" fillId="0" borderId="0" xfId="0" applyNumberFormat="1" applyFont="1"/>
    <xf numFmtId="0" fontId="21" fillId="0" borderId="0" xfId="0" applyNumberFormat="1" applyFont="1"/>
    <xf numFmtId="41" fontId="21" fillId="0" borderId="0" xfId="0" applyNumberFormat="1" applyFont="1"/>
    <xf numFmtId="164" fontId="22" fillId="0" borderId="0" xfId="0" applyNumberFormat="1" applyFont="1"/>
    <xf numFmtId="0" fontId="21" fillId="0" borderId="0" xfId="0" applyFont="1"/>
    <xf numFmtId="164" fontId="23" fillId="0" borderId="0" xfId="0" applyNumberFormat="1" applyFont="1"/>
    <xf numFmtId="41" fontId="24" fillId="0" borderId="0" xfId="0" applyNumberFormat="1" applyFont="1"/>
    <xf numFmtId="0" fontId="14" fillId="0" borderId="0" xfId="43" applyNumberFormat="1" applyFont="1"/>
    <xf numFmtId="0" fontId="14" fillId="0" borderId="0" xfId="0" applyNumberFormat="1" applyFont="1" applyFill="1"/>
    <xf numFmtId="0" fontId="14" fillId="0" borderId="0" xfId="0" applyNumberFormat="1" applyFont="1" applyAlignment="1">
      <alignment wrapText="1"/>
    </xf>
    <xf numFmtId="0" fontId="14" fillId="0" borderId="11" xfId="0" applyNumberFormat="1" applyFont="1" applyBorder="1"/>
    <xf numFmtId="41" fontId="14" fillId="0" borderId="11" xfId="0" applyNumberFormat="1" applyFont="1" applyBorder="1"/>
    <xf numFmtId="0" fontId="14" fillId="0" borderId="11" xfId="0" applyFont="1" applyBorder="1"/>
    <xf numFmtId="0" fontId="14" fillId="0" borderId="0" xfId="0" applyNumberFormat="1" applyFont="1" applyBorder="1"/>
    <xf numFmtId="41" fontId="14" fillId="0" borderId="0" xfId="0" applyNumberFormat="1" applyFont="1" applyBorder="1"/>
    <xf numFmtId="0" fontId="14" fillId="0" borderId="0" xfId="0" applyFont="1" applyBorder="1"/>
    <xf numFmtId="0" fontId="25" fillId="24" borderId="0" xfId="0" applyFont="1" applyFill="1" applyAlignment="1"/>
    <xf numFmtId="0" fontId="26" fillId="24" borderId="0" xfId="0" applyFont="1" applyFill="1"/>
    <xf numFmtId="165" fontId="26" fillId="24" borderId="0" xfId="43" applyNumberFormat="1" applyFont="1" applyFill="1" applyBorder="1"/>
    <xf numFmtId="0" fontId="26" fillId="0" borderId="0" xfId="0" applyFont="1" applyFill="1"/>
    <xf numFmtId="0" fontId="27" fillId="24" borderId="0" xfId="0" applyFont="1" applyFill="1" applyBorder="1" applyAlignment="1">
      <alignment horizontal="left"/>
    </xf>
    <xf numFmtId="41" fontId="26" fillId="24" borderId="0" xfId="0" applyNumberFormat="1" applyFont="1" applyFill="1" applyBorder="1" applyAlignment="1">
      <alignment horizontal="left"/>
    </xf>
    <xf numFmtId="0" fontId="26" fillId="0" borderId="0" xfId="0" applyFont="1" applyFill="1" applyBorder="1"/>
    <xf numFmtId="0" fontId="28" fillId="25" borderId="0" xfId="0" applyFont="1" applyFill="1" applyBorder="1"/>
    <xf numFmtId="0" fontId="29" fillId="24" borderId="0" xfId="0" applyFont="1" applyFill="1" applyBorder="1" applyAlignment="1">
      <alignment horizontal="left"/>
    </xf>
    <xf numFmtId="41" fontId="26" fillId="24" borderId="0" xfId="0" applyNumberFormat="1" applyFont="1" applyFill="1"/>
    <xf numFmtId="0" fontId="29" fillId="24" borderId="0" xfId="0" applyFont="1" applyFill="1" applyBorder="1"/>
    <xf numFmtId="41" fontId="26" fillId="24" borderId="0" xfId="0" applyNumberFormat="1" applyFont="1" applyFill="1" applyBorder="1"/>
    <xf numFmtId="165" fontId="29" fillId="26" borderId="12" xfId="43" applyNumberFormat="1" applyFont="1" applyFill="1" applyBorder="1" applyAlignment="1"/>
    <xf numFmtId="165" fontId="29" fillId="26" borderId="13" xfId="43" applyNumberFormat="1" applyFont="1" applyFill="1" applyBorder="1" applyAlignment="1"/>
    <xf numFmtId="165" fontId="29" fillId="26" borderId="14" xfId="43" applyNumberFormat="1" applyFont="1" applyFill="1" applyBorder="1" applyAlignment="1"/>
    <xf numFmtId="165" fontId="29" fillId="26" borderId="15" xfId="43" applyNumberFormat="1" applyFont="1" applyFill="1" applyBorder="1" applyAlignment="1"/>
    <xf numFmtId="0" fontId="29" fillId="26" borderId="10" xfId="0" applyFont="1" applyFill="1" applyBorder="1" applyAlignment="1">
      <alignment horizontal="center" vertical="center" wrapText="1"/>
    </xf>
    <xf numFmtId="165" fontId="33" fillId="26" borderId="18" xfId="43" applyNumberFormat="1" applyFont="1" applyFill="1" applyBorder="1" applyAlignment="1">
      <alignment horizontal="center" vertical="center" wrapText="1"/>
    </xf>
    <xf numFmtId="0" fontId="29" fillId="0" borderId="0" xfId="0" applyFont="1" applyAlignment="1">
      <alignment horizontal="center"/>
    </xf>
    <xf numFmtId="165" fontId="26" fillId="0" borderId="0" xfId="43" applyNumberFormat="1" applyFont="1" applyBorder="1"/>
    <xf numFmtId="0" fontId="26" fillId="0" borderId="0" xfId="0" applyFont="1"/>
    <xf numFmtId="0" fontId="29" fillId="0" borderId="0" xfId="0" applyFont="1" applyAlignment="1">
      <alignment horizontal="left"/>
    </xf>
    <xf numFmtId="0" fontId="35" fillId="0" borderId="0" xfId="0" applyFont="1" applyAlignment="1">
      <alignment horizontal="left" indent="1"/>
    </xf>
    <xf numFmtId="165" fontId="26" fillId="0" borderId="11" xfId="43" applyNumberFormat="1" applyFont="1" applyBorder="1" applyAlignment="1">
      <alignment horizontal="right"/>
    </xf>
    <xf numFmtId="165" fontId="36" fillId="0" borderId="0" xfId="43" applyNumberFormat="1" applyFont="1" applyBorder="1" applyAlignment="1"/>
    <xf numFmtId="0" fontId="26" fillId="0" borderId="0" xfId="0" applyFont="1" applyAlignment="1">
      <alignment horizontal="left" indent="1"/>
    </xf>
    <xf numFmtId="165" fontId="26" fillId="0" borderId="0" xfId="43" applyNumberFormat="1" applyFont="1"/>
    <xf numFmtId="165" fontId="36" fillId="0" borderId="0" xfId="43" applyNumberFormat="1" applyFont="1" applyAlignment="1"/>
    <xf numFmtId="0" fontId="26" fillId="0" borderId="0" xfId="0" applyFont="1" applyAlignment="1" applyProtection="1">
      <alignment horizontal="left" indent="1"/>
      <protection locked="0"/>
    </xf>
    <xf numFmtId="165" fontId="26" fillId="0" borderId="11" xfId="43" applyNumberFormat="1" applyFont="1" applyBorder="1"/>
    <xf numFmtId="165" fontId="26" fillId="0" borderId="0" xfId="0" applyNumberFormat="1" applyFont="1"/>
    <xf numFmtId="0" fontId="26" fillId="0" borderId="0" xfId="0" quotePrefix="1" applyFont="1" applyAlignment="1">
      <alignment horizontal="left" indent="1"/>
    </xf>
    <xf numFmtId="0" fontId="37" fillId="0" borderId="0" xfId="0" applyFont="1" applyAlignment="1">
      <alignment horizontal="left" indent="1"/>
    </xf>
    <xf numFmtId="37" fontId="26" fillId="0" borderId="11" xfId="43" applyNumberFormat="1" applyFont="1" applyBorder="1" applyAlignment="1">
      <alignment horizontal="right"/>
    </xf>
    <xf numFmtId="0" fontId="26" fillId="0" borderId="0" xfId="0" applyFont="1" applyAlignment="1">
      <alignment horizontal="left" wrapText="1" indent="2"/>
    </xf>
    <xf numFmtId="37" fontId="26" fillId="0" borderId="0" xfId="43" applyNumberFormat="1" applyFont="1"/>
    <xf numFmtId="0" fontId="26" fillId="0" borderId="0" xfId="0" applyFont="1" applyAlignment="1">
      <alignment horizontal="left" indent="3"/>
    </xf>
    <xf numFmtId="0" fontId="26" fillId="0" borderId="0" xfId="0" applyFont="1" applyAlignment="1">
      <alignment horizontal="left" indent="4"/>
    </xf>
    <xf numFmtId="0" fontId="26" fillId="0" borderId="0" xfId="0" applyFont="1" applyAlignment="1">
      <alignment horizontal="left" indent="2"/>
    </xf>
    <xf numFmtId="0" fontId="26" fillId="0" borderId="0" xfId="0" applyFont="1" applyAlignment="1">
      <alignment horizontal="left" wrapText="1" indent="3"/>
    </xf>
    <xf numFmtId="37" fontId="36" fillId="0" borderId="0" xfId="43" applyNumberFormat="1" applyFont="1" applyAlignment="1"/>
    <xf numFmtId="0" fontId="26" fillId="0" borderId="0" xfId="0" applyFont="1" applyFill="1" applyAlignment="1">
      <alignment horizontal="left" indent="1"/>
    </xf>
    <xf numFmtId="165" fontId="14" fillId="0" borderId="0" xfId="43" applyNumberFormat="1" applyFont="1" applyBorder="1"/>
    <xf numFmtId="165" fontId="23" fillId="0" borderId="0" xfId="43" applyNumberFormat="1" applyFont="1" applyBorder="1" applyAlignment="1"/>
    <xf numFmtId="0" fontId="29" fillId="0" borderId="0" xfId="0" applyFont="1" applyAlignment="1">
      <alignment wrapText="1"/>
    </xf>
    <xf numFmtId="165" fontId="26" fillId="0" borderId="22" xfId="43" applyNumberFormat="1" applyFont="1" applyBorder="1"/>
    <xf numFmtId="0" fontId="29" fillId="0" borderId="0" xfId="0" applyFont="1" applyAlignment="1">
      <alignment horizontal="left" indent="1"/>
    </xf>
    <xf numFmtId="0" fontId="26" fillId="25" borderId="0" xfId="0" applyFont="1" applyFill="1" applyAlignment="1">
      <alignment horizontal="left" indent="1"/>
    </xf>
    <xf numFmtId="165" fontId="26" fillId="25" borderId="0" xfId="43" applyNumberFormat="1" applyFont="1" applyFill="1"/>
    <xf numFmtId="165" fontId="36" fillId="25" borderId="0" xfId="43" applyNumberFormat="1" applyFont="1" applyFill="1" applyAlignment="1"/>
    <xf numFmtId="41" fontId="36" fillId="25" borderId="0" xfId="43" applyNumberFormat="1" applyFont="1" applyFill="1" applyAlignment="1"/>
    <xf numFmtId="0" fontId="26" fillId="25" borderId="0" xfId="0" applyFont="1" applyFill="1" applyAlignment="1">
      <alignment horizontal="left" wrapText="1" indent="2"/>
    </xf>
    <xf numFmtId="0" fontId="26" fillId="0" borderId="0" xfId="0" applyFont="1" applyAlignment="1">
      <alignment horizontal="left" wrapText="1" indent="1"/>
    </xf>
    <xf numFmtId="165" fontId="26" fillId="0" borderId="22" xfId="43" applyNumberFormat="1" applyFont="1" applyBorder="1" applyAlignment="1">
      <alignment horizontal="right"/>
    </xf>
    <xf numFmtId="165" fontId="36" fillId="0" borderId="11" xfId="43" applyNumberFormat="1" applyFont="1" applyBorder="1" applyAlignment="1"/>
    <xf numFmtId="0" fontId="29" fillId="0" borderId="0" xfId="0" applyFont="1" applyAlignment="1">
      <alignment horizontal="left" wrapText="1" indent="1"/>
    </xf>
    <xf numFmtId="0" fontId="29" fillId="0" borderId="0" xfId="0" applyFont="1" applyFill="1" applyAlignment="1">
      <alignment horizontal="left"/>
    </xf>
    <xf numFmtId="165" fontId="29" fillId="0" borderId="23" xfId="43" applyNumberFormat="1" applyFont="1" applyFill="1" applyBorder="1"/>
    <xf numFmtId="165" fontId="38" fillId="0" borderId="23" xfId="43" applyNumberFormat="1" applyFont="1" applyFill="1" applyBorder="1" applyAlignment="1"/>
    <xf numFmtId="0" fontId="29" fillId="0" borderId="0" xfId="0" applyFont="1" applyFill="1"/>
    <xf numFmtId="0" fontId="37" fillId="0" borderId="0" xfId="0" applyFont="1" applyBorder="1"/>
    <xf numFmtId="0" fontId="26" fillId="0" borderId="0" xfId="0" applyFont="1" applyBorder="1"/>
    <xf numFmtId="165" fontId="39" fillId="0" borderId="0" xfId="43" applyNumberFormat="1" applyFont="1"/>
    <xf numFmtId="165" fontId="39" fillId="0" borderId="0" xfId="43" applyNumberFormat="1" applyFont="1" applyFill="1" applyBorder="1"/>
    <xf numFmtId="165" fontId="29" fillId="0" borderId="0" xfId="43" applyNumberFormat="1" applyFont="1"/>
    <xf numFmtId="165" fontId="40" fillId="0" borderId="0" xfId="43" applyNumberFormat="1" applyFont="1" applyBorder="1"/>
    <xf numFmtId="165" fontId="40" fillId="0" borderId="0" xfId="43" applyNumberFormat="1" applyFont="1" applyFill="1" applyBorder="1"/>
    <xf numFmtId="0" fontId="39" fillId="0" borderId="0" xfId="0" applyFont="1" applyFill="1" applyBorder="1"/>
    <xf numFmtId="165" fontId="40" fillId="0" borderId="11" xfId="43" applyNumberFormat="1" applyFont="1" applyFill="1" applyBorder="1"/>
    <xf numFmtId="165" fontId="40" fillId="0" borderId="0" xfId="44" applyNumberFormat="1" applyFont="1" applyFill="1" applyBorder="1" applyAlignment="1">
      <alignment horizontal="left" indent="2"/>
    </xf>
    <xf numFmtId="0" fontId="41" fillId="0" borderId="0" xfId="0" applyFont="1" applyFill="1"/>
    <xf numFmtId="165" fontId="26" fillId="0" borderId="0" xfId="43" applyNumberFormat="1" applyFont="1" applyFill="1"/>
    <xf numFmtId="0" fontId="40" fillId="0" borderId="0" xfId="0" applyFont="1" applyFill="1" applyBorder="1"/>
    <xf numFmtId="165" fontId="40" fillId="0" borderId="0" xfId="44" applyNumberFormat="1" applyFont="1" applyFill="1" applyBorder="1" applyAlignment="1">
      <alignment horizontal="left" wrapText="1" indent="2"/>
    </xf>
    <xf numFmtId="0" fontId="40" fillId="0" borderId="0" xfId="0" applyFont="1" applyFill="1" applyBorder="1" applyAlignment="1">
      <alignment horizontal="left" indent="1"/>
    </xf>
    <xf numFmtId="165" fontId="42" fillId="0" borderId="0" xfId="43" applyNumberFormat="1" applyFont="1" applyBorder="1"/>
    <xf numFmtId="41" fontId="26" fillId="0" borderId="0" xfId="0" applyNumberFormat="1" applyFont="1" applyBorder="1"/>
    <xf numFmtId="0" fontId="43" fillId="0" borderId="0" xfId="0" applyFont="1" applyBorder="1"/>
    <xf numFmtId="41" fontId="44" fillId="0" borderId="0" xfId="0" applyNumberFormat="1" applyFont="1" applyBorder="1"/>
    <xf numFmtId="41" fontId="42" fillId="0" borderId="0" xfId="0" applyNumberFormat="1" applyFont="1" applyBorder="1"/>
    <xf numFmtId="41" fontId="42" fillId="0" borderId="0" xfId="0" applyNumberFormat="1" applyFont="1"/>
    <xf numFmtId="41" fontId="26" fillId="0" borderId="0" xfId="0" applyNumberFormat="1" applyFont="1" applyFill="1" applyBorder="1"/>
    <xf numFmtId="165" fontId="39" fillId="0" borderId="0" xfId="43" applyNumberFormat="1" applyFont="1" applyBorder="1"/>
    <xf numFmtId="165" fontId="0" fillId="0" borderId="0" xfId="0" applyNumberFormat="1"/>
    <xf numFmtId="0" fontId="14" fillId="0" borderId="0" xfId="0" applyNumberFormat="1" applyFont="1" applyBorder="1" applyAlignment="1">
      <alignment horizontal="left" wrapText="1"/>
    </xf>
    <xf numFmtId="0" fontId="14" fillId="0" borderId="10" xfId="0" applyNumberFormat="1" applyFont="1" applyBorder="1" applyAlignment="1">
      <alignment horizontal="center" wrapText="1"/>
    </xf>
    <xf numFmtId="0" fontId="14" fillId="0" borderId="10" xfId="0" applyFont="1" applyBorder="1" applyAlignment="1">
      <alignment horizontal="center" wrapText="1"/>
    </xf>
    <xf numFmtId="0" fontId="14" fillId="0" borderId="0" xfId="0" applyNumberFormat="1" applyFont="1" applyBorder="1" applyAlignment="1">
      <alignment horizontal="justify" wrapText="1"/>
    </xf>
    <xf numFmtId="0" fontId="26" fillId="0" borderId="0" xfId="0" applyFont="1" applyBorder="1" applyAlignment="1">
      <alignment horizontal="left" wrapText="1"/>
    </xf>
    <xf numFmtId="0" fontId="29" fillId="26" borderId="12" xfId="0" applyFont="1" applyFill="1" applyBorder="1" applyAlignment="1">
      <alignment horizontal="center" vertical="center"/>
    </xf>
    <xf numFmtId="0" fontId="29" fillId="26" borderId="16" xfId="0" applyFont="1" applyFill="1" applyBorder="1" applyAlignment="1">
      <alignment horizontal="center" vertical="center"/>
    </xf>
    <xf numFmtId="0" fontId="29" fillId="26" borderId="20" xfId="0" applyFont="1" applyFill="1" applyBorder="1" applyAlignment="1">
      <alignment horizontal="center" vertical="center"/>
    </xf>
    <xf numFmtId="0" fontId="30" fillId="26" borderId="16" xfId="0" applyFont="1" applyFill="1" applyBorder="1" applyAlignment="1">
      <alignment horizontal="center" vertical="center" wrapText="1"/>
    </xf>
    <xf numFmtId="0" fontId="0" fillId="0" borderId="21" xfId="0" applyBorder="1"/>
    <xf numFmtId="165" fontId="29" fillId="26" borderId="17" xfId="43" applyNumberFormat="1" applyFont="1" applyFill="1" applyBorder="1" applyAlignment="1">
      <alignment horizontal="center"/>
    </xf>
    <xf numFmtId="165" fontId="29" fillId="26" borderId="11" xfId="43" applyNumberFormat="1" applyFont="1" applyFill="1" applyBorder="1" applyAlignment="1">
      <alignment horizontal="center"/>
    </xf>
    <xf numFmtId="165" fontId="29" fillId="26" borderId="18" xfId="43" applyNumberFormat="1" applyFont="1" applyFill="1" applyBorder="1" applyAlignment="1">
      <alignment horizontal="center"/>
    </xf>
    <xf numFmtId="0" fontId="29" fillId="26" borderId="16"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9" xfId="0" applyFont="1" applyFill="1" applyBorder="1" applyAlignment="1">
      <alignment horizontal="center" vertical="center" wrapText="1"/>
    </xf>
    <xf numFmtId="0" fontId="29" fillId="26" borderId="18" xfId="0" applyFont="1" applyFill="1" applyBorder="1" applyAlignment="1">
      <alignment horizontal="center" vertical="center" wrapText="1"/>
    </xf>
    <xf numFmtId="165" fontId="33" fillId="26" borderId="19" xfId="43" applyNumberFormat="1" applyFont="1" applyFill="1" applyBorder="1" applyAlignment="1">
      <alignment horizontal="center" vertical="center" wrapText="1"/>
    </xf>
    <xf numFmtId="165" fontId="33" fillId="26" borderId="18" xfId="43" applyNumberFormat="1" applyFont="1" applyFill="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omma 4"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a:t>NCAs CREDITED VS NCA UTILIZATION 
JANUARY-APRIL 2016</a:t>
            </a:r>
          </a:p>
        </c:rich>
      </c:tx>
      <c:layout>
        <c:manualLayout>
          <c:xMode val="edge"/>
          <c:yMode val="edge"/>
          <c:x val="0.32692326878666145"/>
          <c:y val="3.3794213520985626E-2"/>
        </c:manualLayout>
      </c:layout>
      <c:overlay val="0"/>
      <c:spPr>
        <a:solidFill>
          <a:srgbClr val="FFFFFF"/>
        </a:solidFill>
        <a:ln w="25400">
          <a:noFill/>
        </a:ln>
      </c:spPr>
    </c:title>
    <c:autoTitleDeleted val="0"/>
    <c:plotArea>
      <c:layout>
        <c:manualLayout>
          <c:layoutTarget val="inner"/>
          <c:xMode val="edge"/>
          <c:yMode val="edge"/>
          <c:x val="0.30889441205210294"/>
          <c:y val="0.1597544639173866"/>
          <c:w val="0.62139459545111753"/>
          <c:h val="0.56374892555462386"/>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Graph!$B$4:$E$4</c:f>
              <c:strCache>
                <c:ptCount val="4"/>
                <c:pt idx="0">
                  <c:v>JAN</c:v>
                </c:pt>
                <c:pt idx="1">
                  <c:v>FEB</c:v>
                </c:pt>
                <c:pt idx="2">
                  <c:v>MAR</c:v>
                </c:pt>
                <c:pt idx="3">
                  <c:v>APR</c:v>
                </c:pt>
              </c:strCache>
            </c:strRef>
          </c:cat>
          <c:val>
            <c:numRef>
              <c:f>Graph!$B$5:$E$5</c:f>
              <c:numCache>
                <c:formatCode>_(* #,##0_);_(* \(#,##0\);_(* "-"_);_(@_)</c:formatCode>
                <c:ptCount val="4"/>
                <c:pt idx="0">
                  <c:v>149935.60999999999</c:v>
                </c:pt>
                <c:pt idx="1">
                  <c:v>150700.29800000001</c:v>
                </c:pt>
                <c:pt idx="2">
                  <c:v>163692.65</c:v>
                </c:pt>
                <c:pt idx="3">
                  <c:v>185936.587</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Graph!$B$4:$E$4</c:f>
              <c:strCache>
                <c:ptCount val="4"/>
                <c:pt idx="0">
                  <c:v>JAN</c:v>
                </c:pt>
                <c:pt idx="1">
                  <c:v>FEB</c:v>
                </c:pt>
                <c:pt idx="2">
                  <c:v>MAR</c:v>
                </c:pt>
                <c:pt idx="3">
                  <c:v>APR</c:v>
                </c:pt>
              </c:strCache>
            </c:strRef>
          </c:cat>
          <c:val>
            <c:numRef>
              <c:f>Graph!$B$6:$E$6</c:f>
              <c:numCache>
                <c:formatCode>_(* #,##0_);_(* \(#,##0\);_(* "-"_);_(@_)</c:formatCode>
                <c:ptCount val="4"/>
                <c:pt idx="0">
                  <c:v>111023.224</c:v>
                </c:pt>
                <c:pt idx="1">
                  <c:v>132431.35699999999</c:v>
                </c:pt>
                <c:pt idx="2">
                  <c:v>200691.598</c:v>
                </c:pt>
                <c:pt idx="3">
                  <c:v>151134.962</c:v>
                </c:pt>
              </c:numCache>
            </c:numRef>
          </c:val>
        </c:ser>
        <c:dLbls>
          <c:showLegendKey val="0"/>
          <c:showVal val="0"/>
          <c:showCatName val="0"/>
          <c:showSerName val="0"/>
          <c:showPercent val="0"/>
          <c:showBubbleSize val="0"/>
        </c:dLbls>
        <c:gapWidth val="150"/>
        <c:axId val="128048000"/>
        <c:axId val="128048560"/>
      </c:barChart>
      <c:lineChart>
        <c:grouping val="standard"/>
        <c:varyColors val="0"/>
        <c:ser>
          <c:idx val="3"/>
          <c:order val="2"/>
          <c:tx>
            <c:strRef>
              <c:f>Graph!$A$7</c:f>
              <c:strCache>
                <c:ptCount val="1"/>
                <c:pt idx="0">
                  <c:v>NCA Utilized / NCAs Credited - Flow</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f>Graph!$B$4:$E$4</c:f>
              <c:strCache>
                <c:ptCount val="4"/>
                <c:pt idx="0">
                  <c:v>JAN</c:v>
                </c:pt>
                <c:pt idx="1">
                  <c:v>FEB</c:v>
                </c:pt>
                <c:pt idx="2">
                  <c:v>MAR</c:v>
                </c:pt>
                <c:pt idx="3">
                  <c:v>APR</c:v>
                </c:pt>
              </c:strCache>
            </c:strRef>
          </c:cat>
          <c:val>
            <c:numRef>
              <c:f>Graph!$B$7:$E$7</c:f>
              <c:numCache>
                <c:formatCode>_(* #,##0_);_(* \(#,##0\);_(* "-"??_);_(@_)</c:formatCode>
                <c:ptCount val="4"/>
                <c:pt idx="0">
                  <c:v>74.047268690873381</c:v>
                </c:pt>
                <c:pt idx="1">
                  <c:v>87.87730267129264</c:v>
                </c:pt>
                <c:pt idx="2">
                  <c:v>122.60269352350275</c:v>
                </c:pt>
                <c:pt idx="3">
                  <c:v>81.283067759009683</c:v>
                </c:pt>
              </c:numCache>
            </c:numRef>
          </c:val>
          <c:smooth val="0"/>
        </c:ser>
        <c:ser>
          <c:idx val="4"/>
          <c:order val="3"/>
          <c:tx>
            <c:strRef>
              <c:f>Graph!$A$8</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Graph!$B$4:$E$4</c:f>
              <c:strCache>
                <c:ptCount val="4"/>
                <c:pt idx="0">
                  <c:v>JAN</c:v>
                </c:pt>
                <c:pt idx="1">
                  <c:v>FEB</c:v>
                </c:pt>
                <c:pt idx="2">
                  <c:v>MAR</c:v>
                </c:pt>
                <c:pt idx="3">
                  <c:v>APR</c:v>
                </c:pt>
              </c:strCache>
            </c:strRef>
          </c:cat>
          <c:val>
            <c:numRef>
              <c:f>Graph!$B$8:$E$8</c:f>
              <c:numCache>
                <c:formatCode>_(* #,##0_);_(* \(#,##0\);_(* "-"??_);_(@_)</c:formatCode>
                <c:ptCount val="4"/>
                <c:pt idx="0">
                  <c:v>74.047268690873381</c:v>
                </c:pt>
                <c:pt idx="1">
                  <c:v>80.97987449988841</c:v>
                </c:pt>
                <c:pt idx="2">
                  <c:v>95.653427157930707</c:v>
                </c:pt>
                <c:pt idx="3">
                  <c:v>91.544371642432111</c:v>
                </c:pt>
              </c:numCache>
            </c:numRef>
          </c:val>
          <c:smooth val="0"/>
        </c:ser>
        <c:dLbls>
          <c:showLegendKey val="0"/>
          <c:showVal val="0"/>
          <c:showCatName val="0"/>
          <c:showSerName val="0"/>
          <c:showPercent val="0"/>
          <c:showBubbleSize val="0"/>
        </c:dLbls>
        <c:marker val="1"/>
        <c:smooth val="0"/>
        <c:axId val="128049120"/>
        <c:axId val="128049680"/>
      </c:lineChart>
      <c:catAx>
        <c:axId val="12804800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3125031177832482"/>
              <c:y val="0.944701877973007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8048560"/>
        <c:crossesAt val="0"/>
        <c:auto val="0"/>
        <c:lblAlgn val="ctr"/>
        <c:lblOffset val="100"/>
        <c:tickLblSkip val="1"/>
        <c:tickMarkSkip val="1"/>
        <c:noMultiLvlLbl val="0"/>
      </c:catAx>
      <c:valAx>
        <c:axId val="128048560"/>
        <c:scaling>
          <c:orientation val="minMax"/>
          <c:max val="210000"/>
          <c:min val="5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9.8557750148920001E-2"/>
              <c:y val="0.33179773275149521"/>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8048000"/>
        <c:crosses val="autoZero"/>
        <c:crossBetween val="between"/>
        <c:majorUnit val="15000"/>
        <c:minorUnit val="10000"/>
      </c:valAx>
      <c:catAx>
        <c:axId val="128049120"/>
        <c:scaling>
          <c:orientation val="minMax"/>
        </c:scaling>
        <c:delete val="1"/>
        <c:axPos val="b"/>
        <c:numFmt formatCode="General" sourceLinked="1"/>
        <c:majorTickMark val="out"/>
        <c:minorTickMark val="none"/>
        <c:tickLblPos val="nextTo"/>
        <c:crossAx val="128049680"/>
        <c:crossesAt val="85"/>
        <c:auto val="0"/>
        <c:lblAlgn val="ctr"/>
        <c:lblOffset val="100"/>
        <c:noMultiLvlLbl val="0"/>
      </c:catAx>
      <c:valAx>
        <c:axId val="128049680"/>
        <c:scaling>
          <c:orientation val="minMax"/>
          <c:max val="125"/>
          <c:min val="5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6754864475464142"/>
              <c:y val="0.2918591167721486"/>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8049120"/>
        <c:crosses val="max"/>
        <c:crossBetween val="between"/>
        <c:majorUnit val="5"/>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10</xdr:row>
      <xdr:rowOff>9525</xdr:rowOff>
    </xdr:from>
    <xdr:to>
      <xdr:col>8</xdr:col>
      <xdr:colOff>485775</xdr:colOff>
      <xdr:row>48</xdr:row>
      <xdr:rowOff>57150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ACTUAL%20DISBURSEMENT%20(BANK)/bank%20reports/2016/WEBSITE/2016%20REPORT%20ON%20NCA%20RELEASES%20AND%20UTILIZATION%20(posted%20in%20DBM%20websi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areyes/Desktop/cashprogramming/REPORT%20OF%20DISBURSEMENT/2016/APRIL/2016-APRI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marasigan/Downloads/ACTUAL%20DISBURSEMENT%20(as%20of%20April)%20by%20agen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5">
          <cell r="G45">
            <v>650265145</v>
          </cell>
        </row>
        <row r="50">
          <cell r="F50">
            <v>2788793</v>
          </cell>
          <cell r="G50">
            <v>1016047</v>
          </cell>
        </row>
        <row r="51">
          <cell r="F51">
            <v>2043293</v>
          </cell>
          <cell r="G51">
            <v>221670</v>
          </cell>
        </row>
        <row r="52">
          <cell r="F52">
            <v>57211</v>
          </cell>
          <cell r="G52">
            <v>18586</v>
          </cell>
        </row>
        <row r="53">
          <cell r="F53">
            <v>1892356</v>
          </cell>
          <cell r="G53">
            <v>890491</v>
          </cell>
        </row>
        <row r="54">
          <cell r="F54">
            <v>7579151</v>
          </cell>
          <cell r="G54">
            <v>3329494</v>
          </cell>
        </row>
        <row r="55">
          <cell r="F55">
            <v>622346</v>
          </cell>
          <cell r="G55">
            <v>213848</v>
          </cell>
        </row>
        <row r="56">
          <cell r="F56">
            <v>71550353</v>
          </cell>
          <cell r="G56">
            <v>29673957</v>
          </cell>
        </row>
        <row r="57">
          <cell r="F57">
            <v>10709706</v>
          </cell>
          <cell r="G57">
            <v>4031098</v>
          </cell>
        </row>
        <row r="58">
          <cell r="F58">
            <v>445051</v>
          </cell>
          <cell r="G58">
            <v>140834</v>
          </cell>
        </row>
        <row r="59">
          <cell r="F59">
            <v>4085977</v>
          </cell>
          <cell r="G59">
            <v>2298115</v>
          </cell>
        </row>
        <row r="60">
          <cell r="F60">
            <v>3447753</v>
          </cell>
          <cell r="G60">
            <v>1422728</v>
          </cell>
        </row>
        <row r="61">
          <cell r="F61">
            <v>5304121</v>
          </cell>
          <cell r="G61">
            <v>1532297</v>
          </cell>
        </row>
        <row r="62">
          <cell r="F62">
            <v>26251817</v>
          </cell>
          <cell r="G62">
            <v>7264313</v>
          </cell>
        </row>
        <row r="63">
          <cell r="F63">
            <v>38194450</v>
          </cell>
          <cell r="G63">
            <v>14531432</v>
          </cell>
        </row>
        <row r="64">
          <cell r="F64">
            <v>3265137</v>
          </cell>
          <cell r="G64">
            <v>1168057</v>
          </cell>
        </row>
        <row r="65">
          <cell r="F65">
            <v>4367227</v>
          </cell>
          <cell r="G65">
            <v>2051264</v>
          </cell>
        </row>
        <row r="66">
          <cell r="F66">
            <v>33686585</v>
          </cell>
          <cell r="G66">
            <v>15510027</v>
          </cell>
        </row>
        <row r="67">
          <cell r="F67">
            <v>51457175</v>
          </cell>
          <cell r="G67">
            <v>32828713</v>
          </cell>
        </row>
        <row r="68">
          <cell r="F68">
            <v>4436385</v>
          </cell>
          <cell r="G68">
            <v>1653027</v>
          </cell>
        </row>
        <row r="69">
          <cell r="F69">
            <v>20996838</v>
          </cell>
          <cell r="G69">
            <v>14792565</v>
          </cell>
        </row>
        <row r="70">
          <cell r="F70">
            <v>773924</v>
          </cell>
          <cell r="G70">
            <v>410927</v>
          </cell>
        </row>
        <row r="71">
          <cell r="F71">
            <v>890026</v>
          </cell>
          <cell r="G71">
            <v>447505</v>
          </cell>
        </row>
        <row r="72">
          <cell r="F72">
            <v>9804488</v>
          </cell>
          <cell r="G72">
            <v>2238126</v>
          </cell>
        </row>
        <row r="73">
          <cell r="F73">
            <v>1398026</v>
          </cell>
          <cell r="G73">
            <v>562010</v>
          </cell>
        </row>
        <row r="74">
          <cell r="F74">
            <v>280177</v>
          </cell>
          <cell r="G74">
            <v>110899</v>
          </cell>
        </row>
        <row r="75">
          <cell r="F75">
            <v>3935873</v>
          </cell>
          <cell r="G75">
            <v>3014603</v>
          </cell>
        </row>
        <row r="76">
          <cell r="F76">
            <v>726</v>
          </cell>
          <cell r="G76">
            <v>230</v>
          </cell>
        </row>
        <row r="77">
          <cell r="F77">
            <v>5499519</v>
          </cell>
          <cell r="G77">
            <v>2092204</v>
          </cell>
        </row>
        <row r="78">
          <cell r="F78">
            <v>362454</v>
          </cell>
          <cell r="G78">
            <v>116542</v>
          </cell>
        </row>
        <row r="79">
          <cell r="F79">
            <v>2031237</v>
          </cell>
          <cell r="G79">
            <v>699294</v>
          </cell>
        </row>
        <row r="80">
          <cell r="F80">
            <v>3086675</v>
          </cell>
          <cell r="G80">
            <v>2364501</v>
          </cell>
        </row>
        <row r="81">
          <cell r="F81">
            <v>434850</v>
          </cell>
          <cell r="G81">
            <v>182065</v>
          </cell>
        </row>
        <row r="82">
          <cell r="F82">
            <v>88256</v>
          </cell>
          <cell r="G82">
            <v>38985</v>
          </cell>
        </row>
        <row r="83">
          <cell r="F83">
            <v>8118023</v>
          </cell>
          <cell r="G83">
            <v>1977567</v>
          </cell>
        </row>
        <row r="84">
          <cell r="F84">
            <v>19510269</v>
          </cell>
          <cell r="G84">
            <v>3569213</v>
          </cell>
        </row>
        <row r="85">
          <cell r="F85">
            <v>114932059</v>
          </cell>
          <cell r="G85">
            <v>33008904</v>
          </cell>
        </row>
        <row r="86">
          <cell r="F86">
            <v>251</v>
          </cell>
          <cell r="G86">
            <v>514449</v>
          </cell>
        </row>
        <row r="87">
          <cell r="F87">
            <v>464328558</v>
          </cell>
          <cell r="G87">
            <v>185936587</v>
          </cell>
        </row>
      </sheetData>
      <sheetData sheetId="13">
        <row r="8">
          <cell r="G8">
            <v>3383501</v>
          </cell>
        </row>
        <row r="9">
          <cell r="G9">
            <v>2185188</v>
          </cell>
        </row>
        <row r="10">
          <cell r="G10">
            <v>62816</v>
          </cell>
        </row>
        <row r="11">
          <cell r="G11">
            <v>1882071</v>
          </cell>
        </row>
        <row r="12">
          <cell r="G12">
            <v>9037563</v>
          </cell>
        </row>
        <row r="13">
          <cell r="G13">
            <v>657758</v>
          </cell>
        </row>
        <row r="14">
          <cell r="G14">
            <v>91220677</v>
          </cell>
        </row>
        <row r="15">
          <cell r="G15">
            <v>12959391</v>
          </cell>
        </row>
        <row r="16">
          <cell r="G16">
            <v>437469</v>
          </cell>
        </row>
        <row r="17">
          <cell r="G17">
            <v>4812145</v>
          </cell>
        </row>
        <row r="18">
          <cell r="G18">
            <v>3468266</v>
          </cell>
        </row>
        <row r="19">
          <cell r="G19">
            <v>6736756</v>
          </cell>
        </row>
        <row r="20">
          <cell r="G20">
            <v>30092394</v>
          </cell>
        </row>
        <row r="21">
          <cell r="G21">
            <v>49487290</v>
          </cell>
        </row>
        <row r="22">
          <cell r="G22">
            <v>4166001</v>
          </cell>
        </row>
        <row r="23">
          <cell r="G23">
            <v>4222510</v>
          </cell>
        </row>
        <row r="24">
          <cell r="G24">
            <v>44329312</v>
          </cell>
        </row>
        <row r="25">
          <cell r="G25">
            <v>79579421</v>
          </cell>
        </row>
        <row r="26">
          <cell r="G26">
            <v>4709748</v>
          </cell>
        </row>
        <row r="27">
          <cell r="G27">
            <v>31148743</v>
          </cell>
        </row>
        <row r="28">
          <cell r="G28">
            <v>738630</v>
          </cell>
        </row>
        <row r="29">
          <cell r="G29">
            <v>1158902</v>
          </cell>
        </row>
        <row r="30">
          <cell r="G30">
            <v>7993780</v>
          </cell>
        </row>
        <row r="31">
          <cell r="G31">
            <v>1849214</v>
          </cell>
        </row>
        <row r="32">
          <cell r="G32">
            <v>351611</v>
          </cell>
        </row>
        <row r="33">
          <cell r="G33">
            <v>3778706</v>
          </cell>
        </row>
        <row r="34">
          <cell r="G34">
            <v>714</v>
          </cell>
        </row>
        <row r="35">
          <cell r="G35">
            <v>6918569</v>
          </cell>
        </row>
        <row r="36">
          <cell r="G36">
            <v>442718</v>
          </cell>
        </row>
        <row r="37">
          <cell r="G37">
            <v>2467198</v>
          </cell>
        </row>
        <row r="38">
          <cell r="G38">
            <v>5425157</v>
          </cell>
        </row>
        <row r="39">
          <cell r="G39">
            <v>515478</v>
          </cell>
        </row>
        <row r="40">
          <cell r="G40">
            <v>120731</v>
          </cell>
        </row>
        <row r="41">
          <cell r="G41">
            <v>9162904</v>
          </cell>
        </row>
        <row r="42">
          <cell r="G42">
            <v>21537557</v>
          </cell>
        </row>
        <row r="43">
          <cell r="G43">
            <v>147848666</v>
          </cell>
        </row>
        <row r="44">
          <cell r="G44">
            <v>391586</v>
          </cell>
        </row>
        <row r="45">
          <cell r="G45">
            <v>595281141</v>
          </cell>
        </row>
        <row r="50">
          <cell r="F50">
            <v>2688992</v>
          </cell>
          <cell r="G50">
            <v>694509</v>
          </cell>
        </row>
        <row r="51">
          <cell r="F51">
            <v>2023947</v>
          </cell>
          <cell r="G51">
            <v>161241</v>
          </cell>
        </row>
        <row r="52">
          <cell r="F52">
            <v>54950</v>
          </cell>
          <cell r="G52">
            <v>7866</v>
          </cell>
        </row>
        <row r="53">
          <cell r="F53">
            <v>1425224</v>
          </cell>
          <cell r="G53">
            <v>456847</v>
          </cell>
        </row>
        <row r="54">
          <cell r="F54">
            <v>7138358</v>
          </cell>
          <cell r="G54">
            <v>1899205</v>
          </cell>
        </row>
        <row r="55">
          <cell r="F55">
            <v>483450</v>
          </cell>
          <cell r="G55">
            <v>174308</v>
          </cell>
        </row>
        <row r="56">
          <cell r="F56">
            <v>69112433</v>
          </cell>
          <cell r="G56">
            <v>22108244</v>
          </cell>
        </row>
        <row r="57">
          <cell r="F57">
            <v>10095763</v>
          </cell>
          <cell r="G57">
            <v>2863628</v>
          </cell>
        </row>
        <row r="58">
          <cell r="F58">
            <v>389051</v>
          </cell>
          <cell r="G58">
            <v>48418</v>
          </cell>
        </row>
        <row r="59">
          <cell r="F59">
            <v>3791579</v>
          </cell>
          <cell r="G59">
            <v>1020566</v>
          </cell>
        </row>
        <row r="60">
          <cell r="F60">
            <v>2622156</v>
          </cell>
          <cell r="G60">
            <v>846110</v>
          </cell>
        </row>
        <row r="61">
          <cell r="F61">
            <v>5288190</v>
          </cell>
          <cell r="G61">
            <v>1448566</v>
          </cell>
        </row>
        <row r="62">
          <cell r="F62">
            <v>24579831</v>
          </cell>
          <cell r="G62">
            <v>5512563</v>
          </cell>
        </row>
        <row r="63">
          <cell r="F63">
            <v>36229595</v>
          </cell>
          <cell r="G63">
            <v>13257695</v>
          </cell>
        </row>
        <row r="64">
          <cell r="F64">
            <v>3088605</v>
          </cell>
          <cell r="G64">
            <v>1077396</v>
          </cell>
        </row>
        <row r="65">
          <cell r="F65">
            <v>2874633</v>
          </cell>
          <cell r="G65">
            <v>1347877</v>
          </cell>
        </row>
        <row r="66">
          <cell r="F66">
            <v>30574472</v>
          </cell>
          <cell r="G66">
            <v>13754840</v>
          </cell>
        </row>
        <row r="67">
          <cell r="F67">
            <v>50137705</v>
          </cell>
          <cell r="G67">
            <v>29441716</v>
          </cell>
        </row>
        <row r="68">
          <cell r="F68">
            <v>3736688</v>
          </cell>
          <cell r="G68">
            <v>973060</v>
          </cell>
        </row>
        <row r="69">
          <cell r="F69">
            <v>20947486</v>
          </cell>
          <cell r="G69">
            <v>10201257</v>
          </cell>
        </row>
        <row r="70">
          <cell r="F70">
            <v>609805</v>
          </cell>
          <cell r="G70">
            <v>128825</v>
          </cell>
        </row>
        <row r="71">
          <cell r="F71">
            <v>878172</v>
          </cell>
          <cell r="G71">
            <v>280730</v>
          </cell>
        </row>
        <row r="72">
          <cell r="F72">
            <v>6821075</v>
          </cell>
          <cell r="G72">
            <v>1172705</v>
          </cell>
        </row>
        <row r="73">
          <cell r="F73">
            <v>1371425</v>
          </cell>
          <cell r="G73">
            <v>477789</v>
          </cell>
        </row>
        <row r="74">
          <cell r="F74">
            <v>266010</v>
          </cell>
          <cell r="G74">
            <v>85601</v>
          </cell>
        </row>
        <row r="75">
          <cell r="F75">
            <v>3058075</v>
          </cell>
          <cell r="G75">
            <v>720631</v>
          </cell>
        </row>
        <row r="76">
          <cell r="F76">
            <v>568</v>
          </cell>
          <cell r="G76">
            <v>146</v>
          </cell>
        </row>
        <row r="77">
          <cell r="F77">
            <v>5495267</v>
          </cell>
          <cell r="G77">
            <v>1423302</v>
          </cell>
        </row>
        <row r="78">
          <cell r="F78">
            <v>360687</v>
          </cell>
          <cell r="G78">
            <v>82031</v>
          </cell>
        </row>
        <row r="79">
          <cell r="F79">
            <v>1987073</v>
          </cell>
          <cell r="G79">
            <v>480125</v>
          </cell>
        </row>
        <row r="80">
          <cell r="F80">
            <v>3068589</v>
          </cell>
          <cell r="G80">
            <v>2356568</v>
          </cell>
        </row>
        <row r="81">
          <cell r="F81">
            <v>434850</v>
          </cell>
          <cell r="G81">
            <v>80628</v>
          </cell>
        </row>
        <row r="82">
          <cell r="F82">
            <v>87725</v>
          </cell>
          <cell r="G82">
            <v>33006</v>
          </cell>
        </row>
        <row r="83">
          <cell r="F83">
            <v>8032100</v>
          </cell>
          <cell r="G83">
            <v>1130804</v>
          </cell>
        </row>
        <row r="84">
          <cell r="F84">
            <v>19510269</v>
          </cell>
          <cell r="G84">
            <v>2027288</v>
          </cell>
        </row>
        <row r="85">
          <cell r="F85">
            <v>114881150</v>
          </cell>
          <cell r="G85">
            <v>32967516</v>
          </cell>
        </row>
        <row r="86">
          <cell r="F86">
            <v>231</v>
          </cell>
          <cell r="G86">
            <v>391355</v>
          </cell>
        </row>
        <row r="87">
          <cell r="F87">
            <v>444146179</v>
          </cell>
          <cell r="G87">
            <v>151134962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UM (calibrated)"/>
      <sheetName val="SUM (net of trust) (2)"/>
      <sheetName val="SUM (net of trust) @"/>
      <sheetName val="REG (ALLBANKScalibrated)"/>
      <sheetName val="REG"/>
      <sheetName val="LBP-REG (calibrated)"/>
      <sheetName val="LBP-REG"/>
      <sheetName val="DBP-REG (calibrated)"/>
      <sheetName val="DBP-REG "/>
      <sheetName val="PVB-REG (calibrated)"/>
      <sheetName val="PVB-REG"/>
      <sheetName val="AP"/>
      <sheetName val="LBP-AP"/>
      <sheetName val="DBP-AP"/>
      <sheetName val="PVB-AP"/>
      <sheetName val="TRUST"/>
      <sheetName val="LBP-TRUST"/>
      <sheetName val="DBP-TRUST"/>
      <sheetName val="PBV-TRUST"/>
      <sheetName val="SUM (net of trust) - (LBPc)"/>
      <sheetName val="REG (LBPcalibrated)"/>
      <sheetName val="Sheet1"/>
    </sheetNames>
    <sheetDataSet>
      <sheetData sheetId="0"/>
      <sheetData sheetId="1">
        <row r="8">
          <cell r="C8">
            <v>3804840</v>
          </cell>
          <cell r="D8">
            <v>3113264</v>
          </cell>
          <cell r="E8">
            <v>270237</v>
          </cell>
          <cell r="F8">
            <v>3383501</v>
          </cell>
          <cell r="G8">
            <v>421339</v>
          </cell>
        </row>
        <row r="9">
          <cell r="C9">
            <v>2264963</v>
          </cell>
          <cell r="D9">
            <v>2139446</v>
          </cell>
          <cell r="E9">
            <v>45742</v>
          </cell>
          <cell r="F9">
            <v>2185188</v>
          </cell>
          <cell r="G9">
            <v>79775</v>
          </cell>
        </row>
        <row r="10">
          <cell r="C10">
            <v>75797</v>
          </cell>
          <cell r="D10">
            <v>59803</v>
          </cell>
          <cell r="E10">
            <v>3013</v>
          </cell>
          <cell r="F10">
            <v>62816</v>
          </cell>
          <cell r="G10">
            <v>12981</v>
          </cell>
        </row>
        <row r="11">
          <cell r="C11">
            <v>2782847</v>
          </cell>
          <cell r="D11">
            <v>1757034</v>
          </cell>
          <cell r="E11">
            <v>125037</v>
          </cell>
          <cell r="F11">
            <v>1882071</v>
          </cell>
          <cell r="G11">
            <v>900776</v>
          </cell>
        </row>
        <row r="12">
          <cell r="C12">
            <v>10908645</v>
          </cell>
          <cell r="D12">
            <v>8378305</v>
          </cell>
          <cell r="E12">
            <v>659258</v>
          </cell>
          <cell r="F12">
            <v>9037563</v>
          </cell>
          <cell r="G12">
            <v>1871082</v>
          </cell>
        </row>
        <row r="13">
          <cell r="C13">
            <v>836194</v>
          </cell>
          <cell r="D13">
            <v>654347</v>
          </cell>
          <cell r="E13">
            <v>3411</v>
          </cell>
          <cell r="F13">
            <v>657758</v>
          </cell>
          <cell r="G13">
            <v>178436</v>
          </cell>
        </row>
        <row r="14">
          <cell r="C14">
            <v>101224310</v>
          </cell>
          <cell r="D14">
            <v>88961246</v>
          </cell>
          <cell r="E14">
            <v>2259431</v>
          </cell>
          <cell r="F14">
            <v>91220677</v>
          </cell>
          <cell r="G14">
            <v>10003633</v>
          </cell>
        </row>
        <row r="15">
          <cell r="C15">
            <v>14740804</v>
          </cell>
          <cell r="D15">
            <v>12592872</v>
          </cell>
          <cell r="E15">
            <v>366519</v>
          </cell>
          <cell r="F15">
            <v>12959391</v>
          </cell>
          <cell r="G15">
            <v>1781413</v>
          </cell>
        </row>
        <row r="16">
          <cell r="C16">
            <v>585885</v>
          </cell>
          <cell r="D16">
            <v>423546</v>
          </cell>
          <cell r="E16">
            <v>13923</v>
          </cell>
          <cell r="F16">
            <v>437469</v>
          </cell>
          <cell r="G16">
            <v>148416</v>
          </cell>
        </row>
        <row r="17">
          <cell r="C17">
            <v>6384092</v>
          </cell>
          <cell r="D17">
            <v>4623216</v>
          </cell>
          <cell r="E17">
            <v>188929</v>
          </cell>
          <cell r="F17">
            <v>4812145</v>
          </cell>
          <cell r="G17">
            <v>1571947</v>
          </cell>
        </row>
        <row r="18">
          <cell r="C18">
            <v>4870481</v>
          </cell>
          <cell r="D18">
            <v>3380174</v>
          </cell>
          <cell r="E18">
            <v>88092</v>
          </cell>
          <cell r="F18">
            <v>3468266</v>
          </cell>
          <cell r="G18">
            <v>1402215</v>
          </cell>
        </row>
        <row r="19">
          <cell r="C19">
            <v>6836418</v>
          </cell>
          <cell r="D19">
            <v>5965084</v>
          </cell>
          <cell r="E19">
            <v>771672</v>
          </cell>
          <cell r="F19">
            <v>6736756</v>
          </cell>
          <cell r="G19">
            <v>99662</v>
          </cell>
        </row>
        <row r="20">
          <cell r="C20">
            <v>33516130</v>
          </cell>
          <cell r="D20">
            <v>29215377</v>
          </cell>
          <cell r="E20">
            <v>877017</v>
          </cell>
          <cell r="F20">
            <v>30092394</v>
          </cell>
          <cell r="G20">
            <v>3423736</v>
          </cell>
        </row>
        <row r="21">
          <cell r="C21">
            <v>52725882</v>
          </cell>
          <cell r="D21">
            <v>48608783</v>
          </cell>
          <cell r="E21">
            <v>878507</v>
          </cell>
          <cell r="F21">
            <v>49487290</v>
          </cell>
          <cell r="G21">
            <v>3238592</v>
          </cell>
        </row>
        <row r="22">
          <cell r="C22">
            <v>4433194</v>
          </cell>
          <cell r="D22">
            <v>3700151</v>
          </cell>
          <cell r="E22">
            <v>465850</v>
          </cell>
          <cell r="F22">
            <v>4166001</v>
          </cell>
          <cell r="G22">
            <v>267193</v>
          </cell>
        </row>
        <row r="23">
          <cell r="C23">
            <v>6418491</v>
          </cell>
          <cell r="D23">
            <v>3775900</v>
          </cell>
          <cell r="E23">
            <v>446610</v>
          </cell>
          <cell r="F23">
            <v>4222510</v>
          </cell>
          <cell r="G23">
            <v>2195981</v>
          </cell>
        </row>
        <row r="24">
          <cell r="C24">
            <v>49196612</v>
          </cell>
          <cell r="D24">
            <v>43312355</v>
          </cell>
          <cell r="E24">
            <v>1016957</v>
          </cell>
          <cell r="F24">
            <v>44329312</v>
          </cell>
          <cell r="G24">
            <v>4867300</v>
          </cell>
        </row>
        <row r="25">
          <cell r="C25">
            <v>84285888</v>
          </cell>
          <cell r="D25">
            <v>78097741</v>
          </cell>
          <cell r="E25">
            <v>1481680</v>
          </cell>
          <cell r="F25">
            <v>79579421</v>
          </cell>
          <cell r="G25">
            <v>4706467</v>
          </cell>
        </row>
        <row r="26">
          <cell r="C26">
            <v>6089412</v>
          </cell>
          <cell r="D26">
            <v>4279339</v>
          </cell>
          <cell r="E26">
            <v>430409</v>
          </cell>
          <cell r="F26">
            <v>4709748</v>
          </cell>
          <cell r="G26">
            <v>1379664</v>
          </cell>
        </row>
        <row r="27">
          <cell r="C27">
            <v>35789403</v>
          </cell>
          <cell r="D27">
            <v>22106098</v>
          </cell>
          <cell r="E27">
            <v>9042645</v>
          </cell>
          <cell r="F27">
            <v>31148743</v>
          </cell>
          <cell r="G27">
            <v>4640660</v>
          </cell>
        </row>
        <row r="28">
          <cell r="C28">
            <v>1184851</v>
          </cell>
          <cell r="D28">
            <v>707805</v>
          </cell>
          <cell r="E28">
            <v>30825</v>
          </cell>
          <cell r="F28">
            <v>738630</v>
          </cell>
          <cell r="G28">
            <v>446221</v>
          </cell>
        </row>
        <row r="29">
          <cell r="C29">
            <v>1337531</v>
          </cell>
          <cell r="D29">
            <v>1110794</v>
          </cell>
          <cell r="E29">
            <v>48108</v>
          </cell>
          <cell r="F29">
            <v>1158902</v>
          </cell>
          <cell r="G29">
            <v>178629</v>
          </cell>
        </row>
        <row r="30">
          <cell r="C30">
            <v>12042614</v>
          </cell>
          <cell r="D30">
            <v>7811751</v>
          </cell>
          <cell r="E30">
            <v>182029</v>
          </cell>
          <cell r="F30">
            <v>7993780</v>
          </cell>
          <cell r="G30">
            <v>4048834</v>
          </cell>
        </row>
        <row r="31">
          <cell r="C31">
            <v>1960036</v>
          </cell>
          <cell r="D31">
            <v>1769652</v>
          </cell>
          <cell r="E31">
            <v>79562</v>
          </cell>
          <cell r="F31">
            <v>1849214</v>
          </cell>
          <cell r="G31">
            <v>110822</v>
          </cell>
        </row>
        <row r="32">
          <cell r="C32">
            <v>391076</v>
          </cell>
          <cell r="D32">
            <v>333100</v>
          </cell>
          <cell r="E32">
            <v>18511</v>
          </cell>
          <cell r="F32">
            <v>351611</v>
          </cell>
          <cell r="G32">
            <v>39465</v>
          </cell>
        </row>
        <row r="33">
          <cell r="C33">
            <v>6950476</v>
          </cell>
          <cell r="D33">
            <v>3543255</v>
          </cell>
          <cell r="E33">
            <v>235451</v>
          </cell>
          <cell r="F33">
            <v>3778706</v>
          </cell>
          <cell r="G33">
            <v>3171770</v>
          </cell>
        </row>
        <row r="34">
          <cell r="C34">
            <v>956</v>
          </cell>
          <cell r="D34">
            <v>678</v>
          </cell>
          <cell r="E34">
            <v>36</v>
          </cell>
          <cell r="F34">
            <v>714</v>
          </cell>
          <cell r="G34">
            <v>242</v>
          </cell>
        </row>
        <row r="35">
          <cell r="C35">
            <v>7591723</v>
          </cell>
          <cell r="D35">
            <v>6634968</v>
          </cell>
          <cell r="E35">
            <v>283601</v>
          </cell>
          <cell r="F35">
            <v>6918569</v>
          </cell>
          <cell r="G35">
            <v>673154</v>
          </cell>
        </row>
        <row r="36">
          <cell r="C36">
            <v>478996</v>
          </cell>
          <cell r="D36">
            <v>423959</v>
          </cell>
          <cell r="E36">
            <v>18759</v>
          </cell>
          <cell r="F36">
            <v>442718</v>
          </cell>
          <cell r="G36">
            <v>36278</v>
          </cell>
        </row>
        <row r="37">
          <cell r="C37">
            <v>2730531</v>
          </cell>
          <cell r="D37">
            <v>2337941</v>
          </cell>
          <cell r="E37">
            <v>129257</v>
          </cell>
          <cell r="F37">
            <v>2467198</v>
          </cell>
          <cell r="G37">
            <v>263333</v>
          </cell>
        </row>
        <row r="38">
          <cell r="C38">
            <v>5451176</v>
          </cell>
          <cell r="D38">
            <v>5406952</v>
          </cell>
          <cell r="E38">
            <v>18205</v>
          </cell>
          <cell r="F38">
            <v>5425157</v>
          </cell>
          <cell r="G38">
            <v>26019</v>
          </cell>
        </row>
        <row r="39">
          <cell r="C39">
            <v>616915</v>
          </cell>
          <cell r="D39">
            <v>507397</v>
          </cell>
          <cell r="E39">
            <v>8081</v>
          </cell>
          <cell r="F39">
            <v>515478</v>
          </cell>
          <cell r="G39">
            <v>101437</v>
          </cell>
        </row>
        <row r="40">
          <cell r="C40">
            <v>127241</v>
          </cell>
          <cell r="D40">
            <v>117716</v>
          </cell>
          <cell r="E40">
            <v>3015</v>
          </cell>
          <cell r="F40">
            <v>120731</v>
          </cell>
          <cell r="G40">
            <v>6510</v>
          </cell>
        </row>
        <row r="41">
          <cell r="C41">
            <v>10095590</v>
          </cell>
          <cell r="D41">
            <v>8922338</v>
          </cell>
          <cell r="E41">
            <v>240566</v>
          </cell>
          <cell r="F41">
            <v>9162904</v>
          </cell>
          <cell r="G41">
            <v>932686</v>
          </cell>
        </row>
        <row r="42">
          <cell r="C42">
            <v>23079482</v>
          </cell>
          <cell r="D42">
            <v>21526978</v>
          </cell>
          <cell r="E42">
            <v>10579</v>
          </cell>
          <cell r="F42">
            <v>21537557</v>
          </cell>
          <cell r="G42">
            <v>1541925</v>
          </cell>
        </row>
        <row r="43">
          <cell r="F43">
            <v>147848666</v>
          </cell>
          <cell r="G43">
            <v>92297</v>
          </cell>
          <cell r="H43">
            <v>92978</v>
          </cell>
          <cell r="I43">
            <v>0.99937612275783283</v>
          </cell>
        </row>
        <row r="45">
          <cell r="F45">
            <v>595281141</v>
          </cell>
          <cell r="G45">
            <v>54984004</v>
          </cell>
          <cell r="H45">
            <v>75828151</v>
          </cell>
          <cell r="I45">
            <v>0.91544371642432099</v>
          </cell>
        </row>
      </sheetData>
      <sheetData sheetId="2"/>
      <sheetData sheetId="3"/>
      <sheetData sheetId="4"/>
      <sheetData sheetId="5"/>
      <sheetData sheetId="6"/>
      <sheetData sheetId="7">
        <row r="8">
          <cell r="C8">
            <v>3705039</v>
          </cell>
        </row>
      </sheetData>
      <sheetData sheetId="8"/>
      <sheetData sheetId="9">
        <row r="9">
          <cell r="C9">
            <v>0</v>
          </cell>
        </row>
      </sheetData>
      <sheetData sheetId="10"/>
      <sheetData sheetId="11">
        <row r="13">
          <cell r="C13">
            <v>13236</v>
          </cell>
        </row>
      </sheetData>
      <sheetData sheetId="12"/>
      <sheetData sheetId="13">
        <row r="8">
          <cell r="C8">
            <v>0</v>
          </cell>
        </row>
      </sheetData>
      <sheetData sheetId="14">
        <row r="12">
          <cell r="F12">
            <v>0</v>
          </cell>
        </row>
      </sheetData>
      <sheetData sheetId="15">
        <row r="14">
          <cell r="C14">
            <v>1002</v>
          </cell>
        </row>
      </sheetData>
      <sheetData sheetId="16"/>
      <sheetData sheetId="17"/>
      <sheetData sheetId="18"/>
      <sheetData sheetId="19"/>
      <sheetData sheetId="20"/>
      <sheetData sheetId="2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Agency-SUM"/>
      <sheetName val="By Agency-website"/>
      <sheetName val="By Agency-SUM (C)"/>
      <sheetName val="By Agency-REG"/>
      <sheetName val="By Agency-REG (C)"/>
      <sheetName val="LBP-REG"/>
      <sheetName val="LBP-REG (C)"/>
      <sheetName val="DBP-REG"/>
      <sheetName val="PVB-REG"/>
      <sheetName val="By Agency-SPEC"/>
      <sheetName val="LBP-SPEC"/>
      <sheetName val="DBP-SPEC"/>
      <sheetName val="PVB-SPEC"/>
    </sheetNames>
    <sheetDataSet>
      <sheetData sheetId="0" refreshError="1"/>
      <sheetData sheetId="1"/>
      <sheetData sheetId="2">
        <row r="11">
          <cell r="B11">
            <v>1097240</v>
          </cell>
          <cell r="C11">
            <v>927167</v>
          </cell>
          <cell r="D11">
            <v>27181</v>
          </cell>
        </row>
        <row r="12">
          <cell r="B12">
            <v>44778</v>
          </cell>
          <cell r="C12">
            <v>40180</v>
          </cell>
          <cell r="D12">
            <v>3312</v>
          </cell>
        </row>
        <row r="13">
          <cell r="B13">
            <v>140993</v>
          </cell>
          <cell r="C13">
            <v>109490</v>
          </cell>
          <cell r="D13">
            <v>10358</v>
          </cell>
        </row>
        <row r="14">
          <cell r="B14">
            <v>2478755</v>
          </cell>
          <cell r="C14">
            <v>1996414</v>
          </cell>
          <cell r="D14">
            <v>227071</v>
          </cell>
        </row>
        <row r="15">
          <cell r="B15">
            <v>43074</v>
          </cell>
          <cell r="C15">
            <v>40013</v>
          </cell>
          <cell r="D15">
            <v>2315</v>
          </cell>
        </row>
        <row r="18">
          <cell r="B18">
            <v>2264963</v>
          </cell>
          <cell r="C18">
            <v>2139446</v>
          </cell>
          <cell r="D18">
            <v>45742</v>
          </cell>
        </row>
        <row r="21">
          <cell r="B21">
            <v>75797</v>
          </cell>
          <cell r="C21">
            <v>59803</v>
          </cell>
          <cell r="D21">
            <v>3013</v>
          </cell>
        </row>
        <row r="24">
          <cell r="B24">
            <v>2782847</v>
          </cell>
          <cell r="C24">
            <v>1757034</v>
          </cell>
          <cell r="D24">
            <v>125037</v>
          </cell>
        </row>
        <row r="27">
          <cell r="B27">
            <v>8316367</v>
          </cell>
          <cell r="C27">
            <v>6182631</v>
          </cell>
          <cell r="D27">
            <v>448741</v>
          </cell>
        </row>
        <row r="28">
          <cell r="B28">
            <v>516031</v>
          </cell>
          <cell r="C28">
            <v>511655</v>
          </cell>
          <cell r="D28">
            <v>1202</v>
          </cell>
        </row>
        <row r="29">
          <cell r="B29">
            <v>1585687</v>
          </cell>
          <cell r="C29">
            <v>1276290</v>
          </cell>
          <cell r="D29">
            <v>186402</v>
          </cell>
        </row>
        <row r="30">
          <cell r="B30">
            <v>0</v>
          </cell>
          <cell r="C30">
            <v>0</v>
          </cell>
          <cell r="D30">
            <v>0</v>
          </cell>
        </row>
        <row r="31">
          <cell r="B31">
            <v>77312</v>
          </cell>
          <cell r="C31">
            <v>66044</v>
          </cell>
          <cell r="D31">
            <v>931</v>
          </cell>
        </row>
        <row r="32">
          <cell r="B32">
            <v>0</v>
          </cell>
          <cell r="C32">
            <v>0</v>
          </cell>
          <cell r="D32">
            <v>0</v>
          </cell>
        </row>
        <row r="33">
          <cell r="B33">
            <v>0</v>
          </cell>
          <cell r="C33">
            <v>0</v>
          </cell>
          <cell r="D33">
            <v>0</v>
          </cell>
        </row>
        <row r="34">
          <cell r="B34">
            <v>119707</v>
          </cell>
          <cell r="C34">
            <v>95883</v>
          </cell>
          <cell r="D34">
            <v>11153</v>
          </cell>
        </row>
        <row r="35">
          <cell r="B35">
            <v>160426</v>
          </cell>
          <cell r="C35">
            <v>151907</v>
          </cell>
          <cell r="D35">
            <v>6568</v>
          </cell>
        </row>
        <row r="36">
          <cell r="B36">
            <v>53021</v>
          </cell>
          <cell r="C36">
            <v>51087</v>
          </cell>
          <cell r="D36">
            <v>1933</v>
          </cell>
        </row>
        <row r="37">
          <cell r="B37">
            <v>80094</v>
          </cell>
          <cell r="C37">
            <v>42808</v>
          </cell>
          <cell r="D37">
            <v>2328</v>
          </cell>
        </row>
        <row r="40">
          <cell r="B40">
            <v>823650</v>
          </cell>
          <cell r="C40">
            <v>646339</v>
          </cell>
          <cell r="D40">
            <v>3392</v>
          </cell>
        </row>
        <row r="41">
          <cell r="B41">
            <v>12544</v>
          </cell>
          <cell r="C41">
            <v>8008</v>
          </cell>
          <cell r="D41">
            <v>19</v>
          </cell>
        </row>
        <row r="44">
          <cell r="B44">
            <v>100325699</v>
          </cell>
          <cell r="C44">
            <v>88584344</v>
          </cell>
          <cell r="D44">
            <v>2180452</v>
          </cell>
        </row>
        <row r="45">
          <cell r="B45">
            <v>9394</v>
          </cell>
          <cell r="C45">
            <v>8451</v>
          </cell>
          <cell r="D45">
            <v>354</v>
          </cell>
        </row>
        <row r="46">
          <cell r="B46">
            <v>3610</v>
          </cell>
          <cell r="C46">
            <v>1490</v>
          </cell>
          <cell r="D46">
            <v>641</v>
          </cell>
        </row>
        <row r="47">
          <cell r="B47">
            <v>643809</v>
          </cell>
          <cell r="C47">
            <v>237452</v>
          </cell>
          <cell r="D47">
            <v>6476</v>
          </cell>
        </row>
        <row r="48">
          <cell r="B48">
            <v>193105</v>
          </cell>
          <cell r="C48">
            <v>102638</v>
          </cell>
          <cell r="D48">
            <v>71237</v>
          </cell>
        </row>
        <row r="49">
          <cell r="B49">
            <v>48693</v>
          </cell>
          <cell r="C49">
            <v>26871</v>
          </cell>
          <cell r="D49">
            <v>271</v>
          </cell>
        </row>
        <row r="51">
          <cell r="B51">
            <v>14740804</v>
          </cell>
          <cell r="C51">
            <v>12592872</v>
          </cell>
          <cell r="D51">
            <v>366519</v>
          </cell>
        </row>
        <row r="54">
          <cell r="B54">
            <v>585885</v>
          </cell>
          <cell r="C54">
            <v>423546</v>
          </cell>
          <cell r="D54">
            <v>13923</v>
          </cell>
        </row>
        <row r="57">
          <cell r="B57">
            <v>5046835</v>
          </cell>
          <cell r="C57">
            <v>3825691</v>
          </cell>
          <cell r="D57">
            <v>161528</v>
          </cell>
        </row>
        <row r="58">
          <cell r="B58">
            <v>375640</v>
          </cell>
          <cell r="C58">
            <v>288232</v>
          </cell>
          <cell r="D58">
            <v>11093</v>
          </cell>
        </row>
        <row r="59">
          <cell r="B59">
            <v>263077</v>
          </cell>
          <cell r="C59">
            <v>211034</v>
          </cell>
          <cell r="D59">
            <v>11994</v>
          </cell>
        </row>
        <row r="60">
          <cell r="B60">
            <v>632855</v>
          </cell>
          <cell r="C60">
            <v>255375</v>
          </cell>
          <cell r="D60">
            <v>294</v>
          </cell>
        </row>
        <row r="61">
          <cell r="B61">
            <v>41901</v>
          </cell>
          <cell r="C61">
            <v>25326</v>
          </cell>
          <cell r="D61">
            <v>1644</v>
          </cell>
        </row>
        <row r="62">
          <cell r="B62">
            <v>23784</v>
          </cell>
          <cell r="C62">
            <v>17558</v>
          </cell>
          <cell r="D62">
            <v>2376</v>
          </cell>
        </row>
        <row r="65">
          <cell r="B65">
            <v>249857</v>
          </cell>
          <cell r="C65">
            <v>208281</v>
          </cell>
          <cell r="D65">
            <v>7553</v>
          </cell>
        </row>
        <row r="66">
          <cell r="B66">
            <v>752258</v>
          </cell>
          <cell r="C66">
            <v>525503</v>
          </cell>
          <cell r="D66">
            <v>5803</v>
          </cell>
        </row>
        <row r="67">
          <cell r="B67">
            <v>2625322</v>
          </cell>
          <cell r="C67">
            <v>1560122</v>
          </cell>
          <cell r="D67">
            <v>47461</v>
          </cell>
        </row>
        <row r="68">
          <cell r="B68">
            <v>66967</v>
          </cell>
          <cell r="C68">
            <v>52024</v>
          </cell>
          <cell r="D68">
            <v>7470</v>
          </cell>
        </row>
        <row r="69">
          <cell r="B69">
            <v>695987</v>
          </cell>
          <cell r="C69">
            <v>613923</v>
          </cell>
          <cell r="D69">
            <v>2265</v>
          </cell>
        </row>
        <row r="70">
          <cell r="B70">
            <v>4293</v>
          </cell>
          <cell r="C70">
            <v>4252</v>
          </cell>
          <cell r="D70">
            <v>3</v>
          </cell>
        </row>
        <row r="71">
          <cell r="B71">
            <v>116304</v>
          </cell>
          <cell r="C71">
            <v>107252</v>
          </cell>
          <cell r="D71">
            <v>4908</v>
          </cell>
        </row>
        <row r="72">
          <cell r="B72">
            <v>113504</v>
          </cell>
          <cell r="C72">
            <v>81147</v>
          </cell>
          <cell r="D72">
            <v>6112</v>
          </cell>
        </row>
        <row r="73">
          <cell r="B73">
            <v>16819</v>
          </cell>
          <cell r="C73">
            <v>15709</v>
          </cell>
          <cell r="D73">
            <v>938</v>
          </cell>
        </row>
        <row r="74">
          <cell r="B74">
            <v>12680</v>
          </cell>
          <cell r="C74">
            <v>9871</v>
          </cell>
          <cell r="D74">
            <v>2088</v>
          </cell>
        </row>
        <row r="75">
          <cell r="B75">
            <v>216490</v>
          </cell>
          <cell r="C75">
            <v>202090</v>
          </cell>
          <cell r="D75">
            <v>3491</v>
          </cell>
        </row>
        <row r="78">
          <cell r="B78">
            <v>6809646</v>
          </cell>
          <cell r="C78">
            <v>5943530</v>
          </cell>
          <cell r="D78">
            <v>769901</v>
          </cell>
        </row>
        <row r="79">
          <cell r="B79">
            <v>19511</v>
          </cell>
          <cell r="C79">
            <v>16044</v>
          </cell>
          <cell r="D79">
            <v>1443</v>
          </cell>
        </row>
        <row r="80">
          <cell r="B80">
            <v>981</v>
          </cell>
          <cell r="C80">
            <v>415</v>
          </cell>
          <cell r="D80">
            <v>23</v>
          </cell>
        </row>
        <row r="81">
          <cell r="B81">
            <v>6280</v>
          </cell>
          <cell r="C81">
            <v>5095</v>
          </cell>
          <cell r="D81">
            <v>305</v>
          </cell>
        </row>
        <row r="84">
          <cell r="B84">
            <v>33241160</v>
          </cell>
          <cell r="C84">
            <v>29039872</v>
          </cell>
          <cell r="D84">
            <v>872653</v>
          </cell>
        </row>
        <row r="85">
          <cell r="B85">
            <v>104780</v>
          </cell>
          <cell r="C85">
            <v>90752</v>
          </cell>
          <cell r="D85">
            <v>2690</v>
          </cell>
        </row>
        <row r="86">
          <cell r="B86">
            <v>170190</v>
          </cell>
          <cell r="C86">
            <v>84753</v>
          </cell>
          <cell r="D86">
            <v>1674</v>
          </cell>
        </row>
        <row r="89">
          <cell r="B89">
            <v>4683309</v>
          </cell>
          <cell r="C89">
            <v>2623097</v>
          </cell>
          <cell r="D89">
            <v>480461</v>
          </cell>
        </row>
        <row r="90">
          <cell r="B90">
            <v>3686986</v>
          </cell>
          <cell r="C90">
            <v>3482711</v>
          </cell>
          <cell r="D90">
            <v>57453</v>
          </cell>
        </row>
        <row r="91">
          <cell r="B91">
            <v>2676669</v>
          </cell>
          <cell r="C91">
            <v>2623272</v>
          </cell>
          <cell r="D91">
            <v>10213</v>
          </cell>
        </row>
        <row r="92">
          <cell r="B92">
            <v>57346</v>
          </cell>
          <cell r="C92">
            <v>45735</v>
          </cell>
          <cell r="D92">
            <v>1643</v>
          </cell>
        </row>
        <row r="93">
          <cell r="B93">
            <v>385861</v>
          </cell>
          <cell r="C93">
            <v>313006</v>
          </cell>
          <cell r="D93">
            <v>41494</v>
          </cell>
        </row>
        <row r="94">
          <cell r="B94">
            <v>40694452</v>
          </cell>
          <cell r="C94">
            <v>39034088</v>
          </cell>
          <cell r="D94">
            <v>284584</v>
          </cell>
        </row>
        <row r="95">
          <cell r="B95">
            <v>541259</v>
          </cell>
          <cell r="C95">
            <v>486874</v>
          </cell>
          <cell r="D95">
            <v>2659</v>
          </cell>
        </row>
        <row r="98">
          <cell r="B98">
            <v>1528231</v>
          </cell>
          <cell r="C98">
            <v>1166495</v>
          </cell>
          <cell r="D98">
            <v>311221</v>
          </cell>
        </row>
        <row r="99">
          <cell r="B99">
            <v>626354</v>
          </cell>
          <cell r="C99">
            <v>553861</v>
          </cell>
          <cell r="D99">
            <v>29296</v>
          </cell>
        </row>
        <row r="100">
          <cell r="B100">
            <v>235686</v>
          </cell>
          <cell r="C100">
            <v>233343</v>
          </cell>
          <cell r="D100">
            <v>1218</v>
          </cell>
        </row>
        <row r="101">
          <cell r="B101">
            <v>404474</v>
          </cell>
          <cell r="C101">
            <v>309488</v>
          </cell>
          <cell r="D101">
            <v>9422</v>
          </cell>
        </row>
        <row r="102">
          <cell r="B102">
            <v>342010</v>
          </cell>
          <cell r="C102">
            <v>289250</v>
          </cell>
          <cell r="D102">
            <v>5516</v>
          </cell>
        </row>
        <row r="103">
          <cell r="B103">
            <v>48352</v>
          </cell>
          <cell r="C103">
            <v>39621</v>
          </cell>
          <cell r="D103">
            <v>2330</v>
          </cell>
        </row>
        <row r="104">
          <cell r="B104">
            <v>245509</v>
          </cell>
          <cell r="C104">
            <v>237791</v>
          </cell>
          <cell r="D104">
            <v>97</v>
          </cell>
        </row>
        <row r="105">
          <cell r="B105">
            <v>201073</v>
          </cell>
          <cell r="C105">
            <v>177616</v>
          </cell>
          <cell r="D105">
            <v>8704</v>
          </cell>
        </row>
        <row r="106">
          <cell r="B106">
            <v>40009</v>
          </cell>
          <cell r="C106">
            <v>28203</v>
          </cell>
          <cell r="D106">
            <v>1036</v>
          </cell>
        </row>
        <row r="107">
          <cell r="B107">
            <v>761496</v>
          </cell>
          <cell r="C107">
            <v>664483</v>
          </cell>
          <cell r="D107">
            <v>97010</v>
          </cell>
        </row>
        <row r="110">
          <cell r="B110">
            <v>4428594</v>
          </cell>
          <cell r="C110">
            <v>2252872</v>
          </cell>
          <cell r="D110">
            <v>339544</v>
          </cell>
        </row>
        <row r="111">
          <cell r="B111">
            <v>9957</v>
          </cell>
          <cell r="C111">
            <v>8250</v>
          </cell>
          <cell r="D111">
            <v>64</v>
          </cell>
        </row>
        <row r="112">
          <cell r="B112">
            <v>59760</v>
          </cell>
          <cell r="C112">
            <v>51115</v>
          </cell>
          <cell r="D112">
            <v>2660</v>
          </cell>
        </row>
        <row r="113">
          <cell r="B113">
            <v>299363</v>
          </cell>
          <cell r="C113">
            <v>245838</v>
          </cell>
          <cell r="D113">
            <v>16017</v>
          </cell>
        </row>
        <row r="114">
          <cell r="B114">
            <v>29158</v>
          </cell>
          <cell r="C114">
            <v>23179</v>
          </cell>
          <cell r="D114">
            <v>635</v>
          </cell>
        </row>
        <row r="115">
          <cell r="B115">
            <v>62813</v>
          </cell>
          <cell r="C115">
            <v>48072</v>
          </cell>
          <cell r="D115">
            <v>1773</v>
          </cell>
        </row>
        <row r="116">
          <cell r="B116">
            <v>158819</v>
          </cell>
          <cell r="C116">
            <v>97504</v>
          </cell>
          <cell r="D116">
            <v>6550</v>
          </cell>
        </row>
        <row r="117">
          <cell r="B117">
            <v>281880</v>
          </cell>
          <cell r="C117">
            <v>165469</v>
          </cell>
          <cell r="D117">
            <v>2814</v>
          </cell>
        </row>
        <row r="118">
          <cell r="B118">
            <v>1088147</v>
          </cell>
          <cell r="C118">
            <v>883601</v>
          </cell>
          <cell r="D118">
            <v>76553</v>
          </cell>
        </row>
        <row r="122">
          <cell r="B122">
            <v>125982</v>
          </cell>
          <cell r="C122">
            <v>122799</v>
          </cell>
          <cell r="D122">
            <v>3156</v>
          </cell>
        </row>
        <row r="123">
          <cell r="B123">
            <v>491697</v>
          </cell>
          <cell r="C123">
            <v>252328</v>
          </cell>
          <cell r="D123">
            <v>9458</v>
          </cell>
        </row>
        <row r="124">
          <cell r="B124">
            <v>23779</v>
          </cell>
          <cell r="C124">
            <v>16396</v>
          </cell>
          <cell r="D124">
            <v>905</v>
          </cell>
        </row>
        <row r="125">
          <cell r="B125">
            <v>231305</v>
          </cell>
          <cell r="C125">
            <v>206662</v>
          </cell>
          <cell r="D125">
            <v>2821</v>
          </cell>
        </row>
        <row r="127">
          <cell r="B127">
            <v>6034465</v>
          </cell>
          <cell r="C127">
            <v>3150009</v>
          </cell>
          <cell r="D127">
            <v>18438</v>
          </cell>
        </row>
        <row r="128">
          <cell r="B128">
            <v>330436</v>
          </cell>
          <cell r="C128">
            <v>266030</v>
          </cell>
          <cell r="D128">
            <v>21652</v>
          </cell>
        </row>
        <row r="130">
          <cell r="B130">
            <v>13859119</v>
          </cell>
          <cell r="C130">
            <v>13249691</v>
          </cell>
          <cell r="D130">
            <v>606994</v>
          </cell>
        </row>
        <row r="131">
          <cell r="B131">
            <v>3698684</v>
          </cell>
          <cell r="C131">
            <v>3589743</v>
          </cell>
          <cell r="D131">
            <v>50486</v>
          </cell>
        </row>
        <row r="132">
          <cell r="B132">
            <v>4821088</v>
          </cell>
          <cell r="C132">
            <v>4237690</v>
          </cell>
          <cell r="D132">
            <v>177548</v>
          </cell>
        </row>
        <row r="134">
          <cell r="B134">
            <v>19580057</v>
          </cell>
          <cell r="C134">
            <v>18221007</v>
          </cell>
          <cell r="D134">
            <v>125499</v>
          </cell>
        </row>
        <row r="137">
          <cell r="B137">
            <v>84285888</v>
          </cell>
          <cell r="C137">
            <v>78097741</v>
          </cell>
          <cell r="D137">
            <v>1481680</v>
          </cell>
        </row>
        <row r="140">
          <cell r="B140">
            <v>1645645</v>
          </cell>
          <cell r="C140">
            <v>1142220</v>
          </cell>
          <cell r="D140">
            <v>197697</v>
          </cell>
        </row>
        <row r="141">
          <cell r="B141">
            <v>183603</v>
          </cell>
          <cell r="C141">
            <v>157983</v>
          </cell>
          <cell r="D141">
            <v>1162</v>
          </cell>
        </row>
        <row r="142">
          <cell r="B142">
            <v>76980</v>
          </cell>
          <cell r="C142">
            <v>66191</v>
          </cell>
          <cell r="D142">
            <v>2575</v>
          </cell>
        </row>
        <row r="143">
          <cell r="B143">
            <v>51724</v>
          </cell>
          <cell r="C143">
            <v>41700</v>
          </cell>
          <cell r="D143">
            <v>8387</v>
          </cell>
        </row>
        <row r="144">
          <cell r="B144">
            <v>90113</v>
          </cell>
          <cell r="C144">
            <v>73810</v>
          </cell>
          <cell r="D144">
            <v>3914</v>
          </cell>
        </row>
        <row r="145">
          <cell r="B145">
            <v>1174129</v>
          </cell>
          <cell r="C145">
            <v>276349</v>
          </cell>
          <cell r="D145">
            <v>2714</v>
          </cell>
        </row>
        <row r="146">
          <cell r="B146">
            <v>116499</v>
          </cell>
          <cell r="C146">
            <v>114244</v>
          </cell>
          <cell r="D146">
            <v>2253</v>
          </cell>
        </row>
        <row r="147">
          <cell r="B147">
            <v>16955</v>
          </cell>
          <cell r="C147">
            <v>14292</v>
          </cell>
          <cell r="D147">
            <v>485</v>
          </cell>
        </row>
        <row r="148">
          <cell r="B148">
            <v>16886</v>
          </cell>
          <cell r="C148">
            <v>12770</v>
          </cell>
          <cell r="D148">
            <v>621</v>
          </cell>
        </row>
        <row r="149">
          <cell r="B149">
            <v>487877</v>
          </cell>
          <cell r="C149">
            <v>385423</v>
          </cell>
          <cell r="D149">
            <v>102453</v>
          </cell>
        </row>
        <row r="150">
          <cell r="B150">
            <v>408247</v>
          </cell>
          <cell r="C150">
            <v>401106</v>
          </cell>
          <cell r="D150">
            <v>2367</v>
          </cell>
        </row>
        <row r="151">
          <cell r="B151">
            <v>124648</v>
          </cell>
          <cell r="C151">
            <v>123609</v>
          </cell>
          <cell r="D151">
            <v>1027</v>
          </cell>
        </row>
        <row r="152">
          <cell r="B152">
            <v>218704</v>
          </cell>
          <cell r="C152">
            <v>158341</v>
          </cell>
          <cell r="D152">
            <v>60359</v>
          </cell>
        </row>
        <row r="153">
          <cell r="B153">
            <v>111532</v>
          </cell>
          <cell r="C153">
            <v>101715</v>
          </cell>
          <cell r="D153">
            <v>3557</v>
          </cell>
        </row>
        <row r="154">
          <cell r="B154">
            <v>55581</v>
          </cell>
          <cell r="C154">
            <v>54400</v>
          </cell>
          <cell r="D154">
            <v>687</v>
          </cell>
        </row>
        <row r="155">
          <cell r="B155">
            <v>429003</v>
          </cell>
          <cell r="C155">
            <v>308530</v>
          </cell>
          <cell r="D155">
            <v>14812</v>
          </cell>
        </row>
        <row r="156">
          <cell r="B156">
            <v>18175</v>
          </cell>
          <cell r="C156">
            <v>17909</v>
          </cell>
          <cell r="D156">
            <v>253</v>
          </cell>
        </row>
        <row r="157">
          <cell r="B157">
            <v>813894</v>
          </cell>
          <cell r="C157">
            <v>789267</v>
          </cell>
          <cell r="D157">
            <v>24176</v>
          </cell>
        </row>
        <row r="158">
          <cell r="B158">
            <v>17654</v>
          </cell>
          <cell r="C158">
            <v>12332</v>
          </cell>
          <cell r="D158">
            <v>753</v>
          </cell>
        </row>
        <row r="159">
          <cell r="B159">
            <v>31563</v>
          </cell>
          <cell r="C159">
            <v>27148</v>
          </cell>
          <cell r="D159">
            <v>157</v>
          </cell>
        </row>
        <row r="162">
          <cell r="B162">
            <v>35685831</v>
          </cell>
          <cell r="C162">
            <v>22029765</v>
          </cell>
          <cell r="D162">
            <v>9036971</v>
          </cell>
        </row>
        <row r="163">
          <cell r="B163">
            <v>15873</v>
          </cell>
          <cell r="C163">
            <v>10048</v>
          </cell>
          <cell r="D163">
            <v>2027</v>
          </cell>
        </row>
        <row r="164">
          <cell r="B164">
            <v>13977</v>
          </cell>
          <cell r="C164">
            <v>8585</v>
          </cell>
          <cell r="D164">
            <v>412</v>
          </cell>
        </row>
        <row r="165">
          <cell r="B165">
            <v>16958</v>
          </cell>
          <cell r="C165">
            <v>11836</v>
          </cell>
          <cell r="D165">
            <v>1913</v>
          </cell>
        </row>
        <row r="166">
          <cell r="B166">
            <v>29496</v>
          </cell>
          <cell r="C166">
            <v>22414</v>
          </cell>
          <cell r="D166">
            <v>1226</v>
          </cell>
        </row>
        <row r="167">
          <cell r="B167">
            <v>27268</v>
          </cell>
          <cell r="C167">
            <v>23450</v>
          </cell>
          <cell r="D167">
            <v>96</v>
          </cell>
        </row>
        <row r="170">
          <cell r="B170">
            <v>974195</v>
          </cell>
          <cell r="C170">
            <v>647325</v>
          </cell>
          <cell r="D170">
            <v>29134</v>
          </cell>
        </row>
        <row r="171">
          <cell r="B171">
            <v>140771</v>
          </cell>
          <cell r="C171">
            <v>13996</v>
          </cell>
          <cell r="D171">
            <v>583</v>
          </cell>
        </row>
        <row r="172">
          <cell r="B172">
            <v>69885</v>
          </cell>
          <cell r="C172">
            <v>46484</v>
          </cell>
          <cell r="D172">
            <v>1108</v>
          </cell>
        </row>
        <row r="175">
          <cell r="B175">
            <v>1156447</v>
          </cell>
          <cell r="C175">
            <v>968824</v>
          </cell>
          <cell r="D175">
            <v>40188</v>
          </cell>
        </row>
        <row r="176">
          <cell r="B176">
            <v>123476</v>
          </cell>
          <cell r="C176">
            <v>92711</v>
          </cell>
          <cell r="D176">
            <v>7567</v>
          </cell>
        </row>
        <row r="177">
          <cell r="B177">
            <v>25176</v>
          </cell>
          <cell r="C177">
            <v>22001</v>
          </cell>
          <cell r="D177">
            <v>263</v>
          </cell>
        </row>
        <row r="178">
          <cell r="B178">
            <v>0</v>
          </cell>
          <cell r="C178">
            <v>0</v>
          </cell>
          <cell r="D178">
            <v>0</v>
          </cell>
        </row>
        <row r="179">
          <cell r="B179">
            <v>13362</v>
          </cell>
          <cell r="C179">
            <v>9873</v>
          </cell>
          <cell r="D179">
            <v>8</v>
          </cell>
        </row>
        <row r="180">
          <cell r="B180">
            <v>19070</v>
          </cell>
          <cell r="C180">
            <v>17385</v>
          </cell>
          <cell r="D180">
            <v>82</v>
          </cell>
        </row>
        <row r="183">
          <cell r="B183">
            <v>9622638</v>
          </cell>
          <cell r="C183">
            <v>5730714</v>
          </cell>
          <cell r="D183">
            <v>154734</v>
          </cell>
        </row>
        <row r="184">
          <cell r="B184">
            <v>33474</v>
          </cell>
          <cell r="C184">
            <v>21841</v>
          </cell>
          <cell r="D184">
            <v>3778</v>
          </cell>
        </row>
        <row r="185">
          <cell r="B185">
            <v>312314</v>
          </cell>
          <cell r="C185">
            <v>223655</v>
          </cell>
          <cell r="D185">
            <v>5121</v>
          </cell>
        </row>
        <row r="186">
          <cell r="B186">
            <v>6520</v>
          </cell>
          <cell r="C186">
            <v>6519</v>
          </cell>
          <cell r="D186">
            <v>0</v>
          </cell>
        </row>
        <row r="187">
          <cell r="B187">
            <v>202804</v>
          </cell>
          <cell r="C187">
            <v>151613</v>
          </cell>
          <cell r="D187">
            <v>683</v>
          </cell>
        </row>
        <row r="188">
          <cell r="B188">
            <v>1856323</v>
          </cell>
          <cell r="C188">
            <v>1670643</v>
          </cell>
          <cell r="D188">
            <v>17113</v>
          </cell>
        </row>
        <row r="189">
          <cell r="B189">
            <v>8541</v>
          </cell>
          <cell r="C189">
            <v>6766</v>
          </cell>
          <cell r="D189">
            <v>600</v>
          </cell>
        </row>
        <row r="192">
          <cell r="B192">
            <v>336244</v>
          </cell>
          <cell r="C192">
            <v>285847</v>
          </cell>
          <cell r="D192">
            <v>19554</v>
          </cell>
        </row>
        <row r="193">
          <cell r="B193">
            <v>0</v>
          </cell>
          <cell r="C193">
            <v>0</v>
          </cell>
          <cell r="D193">
            <v>0</v>
          </cell>
        </row>
        <row r="194">
          <cell r="B194">
            <v>0</v>
          </cell>
          <cell r="C194">
            <v>0</v>
          </cell>
          <cell r="D194">
            <v>0</v>
          </cell>
        </row>
        <row r="195">
          <cell r="B195">
            <v>6616</v>
          </cell>
          <cell r="C195">
            <v>5799</v>
          </cell>
          <cell r="D195">
            <v>57</v>
          </cell>
        </row>
        <row r="196">
          <cell r="B196">
            <v>168799</v>
          </cell>
          <cell r="C196">
            <v>162115</v>
          </cell>
          <cell r="D196">
            <v>3998</v>
          </cell>
        </row>
        <row r="197">
          <cell r="B197">
            <v>14270</v>
          </cell>
          <cell r="C197">
            <v>7521</v>
          </cell>
          <cell r="D197">
            <v>527</v>
          </cell>
        </row>
        <row r="198">
          <cell r="B198">
            <v>32186</v>
          </cell>
          <cell r="C198">
            <v>18261</v>
          </cell>
          <cell r="D198">
            <v>1056</v>
          </cell>
        </row>
        <row r="199">
          <cell r="B199">
            <v>1401921</v>
          </cell>
          <cell r="C199">
            <v>1290109</v>
          </cell>
          <cell r="D199">
            <v>54370</v>
          </cell>
        </row>
        <row r="202">
          <cell r="B202">
            <v>74566</v>
          </cell>
          <cell r="C202">
            <v>68284</v>
          </cell>
          <cell r="D202">
            <v>2946</v>
          </cell>
        </row>
        <row r="203">
          <cell r="B203">
            <v>82933</v>
          </cell>
          <cell r="C203">
            <v>78875</v>
          </cell>
          <cell r="D203">
            <v>3257</v>
          </cell>
        </row>
        <row r="204">
          <cell r="B204">
            <v>11147</v>
          </cell>
          <cell r="C204">
            <v>9352</v>
          </cell>
          <cell r="D204">
            <v>233</v>
          </cell>
        </row>
        <row r="205">
          <cell r="B205">
            <v>9500</v>
          </cell>
          <cell r="C205">
            <v>457</v>
          </cell>
          <cell r="D205">
            <v>0</v>
          </cell>
        </row>
        <row r="206">
          <cell r="B206">
            <v>35995</v>
          </cell>
          <cell r="C206">
            <v>28497</v>
          </cell>
          <cell r="D206">
            <v>3048</v>
          </cell>
        </row>
        <row r="207">
          <cell r="B207">
            <v>111017</v>
          </cell>
          <cell r="C207">
            <v>86937</v>
          </cell>
          <cell r="D207">
            <v>7859</v>
          </cell>
        </row>
        <row r="208">
          <cell r="B208">
            <v>65918</v>
          </cell>
          <cell r="C208">
            <v>60698</v>
          </cell>
          <cell r="D208">
            <v>1168</v>
          </cell>
        </row>
        <row r="211">
          <cell r="B211">
            <v>13900</v>
          </cell>
          <cell r="C211">
            <v>5238</v>
          </cell>
          <cell r="D211">
            <v>0</v>
          </cell>
        </row>
        <row r="212">
          <cell r="B212">
            <v>21533</v>
          </cell>
          <cell r="C212">
            <v>15278</v>
          </cell>
          <cell r="D212">
            <v>1202</v>
          </cell>
        </row>
        <row r="213">
          <cell r="B213">
            <v>29653</v>
          </cell>
          <cell r="C213">
            <v>22830</v>
          </cell>
          <cell r="D213">
            <v>1176</v>
          </cell>
        </row>
        <row r="214">
          <cell r="B214">
            <v>3930085</v>
          </cell>
          <cell r="C214">
            <v>1176729</v>
          </cell>
          <cell r="D214">
            <v>134236</v>
          </cell>
        </row>
        <row r="215">
          <cell r="B215">
            <v>20901</v>
          </cell>
          <cell r="C215">
            <v>14238</v>
          </cell>
          <cell r="D215">
            <v>717</v>
          </cell>
        </row>
        <row r="216">
          <cell r="B216">
            <v>32071</v>
          </cell>
          <cell r="C216">
            <v>27161</v>
          </cell>
          <cell r="D216">
            <v>1333</v>
          </cell>
        </row>
        <row r="217">
          <cell r="B217">
            <v>119360</v>
          </cell>
          <cell r="C217">
            <v>89704</v>
          </cell>
          <cell r="D217">
            <v>1437</v>
          </cell>
        </row>
        <row r="218">
          <cell r="B218">
            <v>28552</v>
          </cell>
          <cell r="C218">
            <v>19073</v>
          </cell>
          <cell r="D218">
            <v>1330</v>
          </cell>
        </row>
        <row r="219">
          <cell r="B219">
            <v>51077</v>
          </cell>
          <cell r="C219">
            <v>46061</v>
          </cell>
          <cell r="D219">
            <v>3727</v>
          </cell>
        </row>
        <row r="220">
          <cell r="B220">
            <v>28195</v>
          </cell>
          <cell r="C220">
            <v>27806</v>
          </cell>
          <cell r="D220">
            <v>169</v>
          </cell>
        </row>
        <row r="221">
          <cell r="B221">
            <v>37004</v>
          </cell>
          <cell r="C221">
            <v>33437</v>
          </cell>
          <cell r="D221">
            <v>1471</v>
          </cell>
        </row>
        <row r="222">
          <cell r="B222">
            <v>299840</v>
          </cell>
          <cell r="C222">
            <v>233534</v>
          </cell>
          <cell r="D222">
            <v>3727</v>
          </cell>
        </row>
        <row r="223">
          <cell r="B223">
            <v>31803</v>
          </cell>
          <cell r="C223">
            <v>28109</v>
          </cell>
          <cell r="D223">
            <v>1570</v>
          </cell>
        </row>
        <row r="224">
          <cell r="B224">
            <v>35057</v>
          </cell>
          <cell r="C224">
            <v>23561</v>
          </cell>
          <cell r="D224">
            <v>1157</v>
          </cell>
        </row>
        <row r="225">
          <cell r="B225">
            <v>44805</v>
          </cell>
          <cell r="C225">
            <v>27852</v>
          </cell>
          <cell r="D225">
            <v>585</v>
          </cell>
        </row>
        <row r="226">
          <cell r="B226">
            <v>77186</v>
          </cell>
          <cell r="C226">
            <v>52649</v>
          </cell>
          <cell r="D226">
            <v>284</v>
          </cell>
        </row>
        <row r="228">
          <cell r="B228">
            <v>187982</v>
          </cell>
          <cell r="C228">
            <v>89899</v>
          </cell>
          <cell r="D228">
            <v>1715</v>
          </cell>
        </row>
        <row r="229">
          <cell r="B229">
            <v>164168</v>
          </cell>
          <cell r="C229">
            <v>136662</v>
          </cell>
          <cell r="D229">
            <v>4138</v>
          </cell>
        </row>
        <row r="230">
          <cell r="B230">
            <v>107183</v>
          </cell>
          <cell r="C230">
            <v>84501</v>
          </cell>
          <cell r="D230">
            <v>401</v>
          </cell>
        </row>
        <row r="231">
          <cell r="B231">
            <v>41360</v>
          </cell>
          <cell r="C231">
            <v>24946</v>
          </cell>
          <cell r="D231">
            <v>225</v>
          </cell>
        </row>
        <row r="232">
          <cell r="B232">
            <v>260712</v>
          </cell>
          <cell r="C232">
            <v>190950</v>
          </cell>
          <cell r="D232">
            <v>15404</v>
          </cell>
        </row>
        <row r="233">
          <cell r="B233">
            <v>157641</v>
          </cell>
          <cell r="C233">
            <v>120629</v>
          </cell>
          <cell r="D233">
            <v>12418</v>
          </cell>
        </row>
        <row r="234">
          <cell r="B234">
            <v>184721</v>
          </cell>
          <cell r="C234">
            <v>160703</v>
          </cell>
          <cell r="D234">
            <v>23865</v>
          </cell>
        </row>
        <row r="235">
          <cell r="B235">
            <v>32123</v>
          </cell>
          <cell r="C235">
            <v>29469</v>
          </cell>
          <cell r="D235">
            <v>950</v>
          </cell>
        </row>
        <row r="236">
          <cell r="B236">
            <v>100335</v>
          </cell>
          <cell r="C236">
            <v>84348</v>
          </cell>
          <cell r="D236">
            <v>6738</v>
          </cell>
        </row>
        <row r="237">
          <cell r="B237">
            <v>229518</v>
          </cell>
          <cell r="C237">
            <v>135325</v>
          </cell>
          <cell r="D237">
            <v>7015</v>
          </cell>
        </row>
        <row r="238">
          <cell r="B238">
            <v>16332</v>
          </cell>
          <cell r="C238">
            <v>11992</v>
          </cell>
          <cell r="D238">
            <v>130</v>
          </cell>
        </row>
        <row r="239">
          <cell r="B239">
            <v>55860</v>
          </cell>
          <cell r="C239">
            <v>55404</v>
          </cell>
          <cell r="D239">
            <v>4</v>
          </cell>
        </row>
        <row r="240">
          <cell r="B240">
            <v>20269</v>
          </cell>
          <cell r="C240">
            <v>16940</v>
          </cell>
          <cell r="D240">
            <v>169</v>
          </cell>
        </row>
        <row r="241">
          <cell r="B241">
            <v>319673</v>
          </cell>
          <cell r="C241">
            <v>317018</v>
          </cell>
          <cell r="D241">
            <v>242</v>
          </cell>
        </row>
        <row r="242">
          <cell r="B242">
            <v>29076</v>
          </cell>
          <cell r="C242">
            <v>24464</v>
          </cell>
          <cell r="D242">
            <v>2720</v>
          </cell>
        </row>
        <row r="243">
          <cell r="B243">
            <v>54528</v>
          </cell>
          <cell r="C243">
            <v>51186</v>
          </cell>
          <cell r="D243">
            <v>3159</v>
          </cell>
        </row>
        <row r="244">
          <cell r="B244">
            <v>49430</v>
          </cell>
          <cell r="C244">
            <v>41510</v>
          </cell>
          <cell r="D244">
            <v>442</v>
          </cell>
        </row>
        <row r="245">
          <cell r="B245">
            <v>30716</v>
          </cell>
          <cell r="C245">
            <v>20089</v>
          </cell>
          <cell r="D245">
            <v>986</v>
          </cell>
        </row>
        <row r="246">
          <cell r="B246">
            <v>13373</v>
          </cell>
          <cell r="C246">
            <v>9790</v>
          </cell>
          <cell r="D246">
            <v>358</v>
          </cell>
        </row>
        <row r="247">
          <cell r="B247">
            <v>94454</v>
          </cell>
          <cell r="C247">
            <v>94170</v>
          </cell>
          <cell r="D247">
            <v>251</v>
          </cell>
        </row>
        <row r="250">
          <cell r="B250">
            <v>10095590</v>
          </cell>
          <cell r="C250">
            <v>8922338</v>
          </cell>
          <cell r="D250">
            <v>240566</v>
          </cell>
        </row>
        <row r="253">
          <cell r="B253">
            <v>956</v>
          </cell>
          <cell r="C253">
            <v>678</v>
          </cell>
          <cell r="D253">
            <v>36</v>
          </cell>
        </row>
        <row r="256">
          <cell r="B256">
            <v>6834074</v>
          </cell>
          <cell r="C256">
            <v>5977541</v>
          </cell>
          <cell r="D256">
            <v>262663</v>
          </cell>
        </row>
        <row r="257">
          <cell r="B257">
            <v>27913</v>
          </cell>
          <cell r="C257">
            <v>24071</v>
          </cell>
          <cell r="D257">
            <v>1068</v>
          </cell>
        </row>
        <row r="258">
          <cell r="B258">
            <v>152093</v>
          </cell>
          <cell r="C258">
            <v>112114</v>
          </cell>
          <cell r="D258">
            <v>3952</v>
          </cell>
        </row>
        <row r="259">
          <cell r="B259">
            <v>491071</v>
          </cell>
          <cell r="C259">
            <v>445999</v>
          </cell>
          <cell r="D259">
            <v>11844</v>
          </cell>
        </row>
        <row r="260">
          <cell r="B260">
            <v>86572</v>
          </cell>
          <cell r="C260">
            <v>75243</v>
          </cell>
          <cell r="D260">
            <v>4074</v>
          </cell>
        </row>
        <row r="263">
          <cell r="B263">
            <v>458172</v>
          </cell>
          <cell r="C263">
            <v>405471</v>
          </cell>
          <cell r="D263">
            <v>17762</v>
          </cell>
        </row>
        <row r="264">
          <cell r="B264">
            <v>20824</v>
          </cell>
          <cell r="C264">
            <v>18488</v>
          </cell>
          <cell r="D264">
            <v>997</v>
          </cell>
        </row>
        <row r="267">
          <cell r="B267">
            <v>2730531</v>
          </cell>
          <cell r="C267">
            <v>2337941</v>
          </cell>
          <cell r="D267">
            <v>129257</v>
          </cell>
        </row>
        <row r="270">
          <cell r="B270">
            <v>5451176</v>
          </cell>
          <cell r="C270">
            <v>5406952</v>
          </cell>
          <cell r="D270">
            <v>18205</v>
          </cell>
        </row>
        <row r="273">
          <cell r="B273">
            <v>616915</v>
          </cell>
          <cell r="C273">
            <v>507397</v>
          </cell>
          <cell r="D273">
            <v>8081</v>
          </cell>
        </row>
        <row r="276">
          <cell r="B276">
            <v>127241</v>
          </cell>
          <cell r="C276">
            <v>117716</v>
          </cell>
          <cell r="D276">
            <v>3015</v>
          </cell>
        </row>
        <row r="281">
          <cell r="B281">
            <v>23079482</v>
          </cell>
          <cell r="C281">
            <v>21526978</v>
          </cell>
          <cell r="D281">
            <v>10579</v>
          </cell>
        </row>
        <row r="284">
          <cell r="B284">
            <v>0</v>
          </cell>
          <cell r="C284">
            <v>0</v>
          </cell>
          <cell r="D284">
            <v>0</v>
          </cell>
        </row>
        <row r="285">
          <cell r="B285">
            <v>0</v>
          </cell>
          <cell r="C285">
            <v>0</v>
          </cell>
          <cell r="D285">
            <v>0</v>
          </cell>
        </row>
        <row r="286">
          <cell r="B286">
            <v>0</v>
          </cell>
          <cell r="C286">
            <v>0</v>
          </cell>
          <cell r="D286">
            <v>0</v>
          </cell>
        </row>
        <row r="287">
          <cell r="B287">
            <v>0</v>
          </cell>
          <cell r="C287">
            <v>0</v>
          </cell>
          <cell r="D287">
            <v>0</v>
          </cell>
        </row>
        <row r="288">
          <cell r="B288">
            <v>514700</v>
          </cell>
          <cell r="C288">
            <v>289644</v>
          </cell>
          <cell r="D288">
            <v>101942</v>
          </cell>
        </row>
        <row r="290">
          <cell r="B290">
            <v>0</v>
          </cell>
          <cell r="C290">
            <v>0</v>
          </cell>
          <cell r="D290">
            <v>0</v>
          </cell>
        </row>
        <row r="292">
          <cell r="B292">
            <v>0</v>
          </cell>
          <cell r="C292">
            <v>0</v>
          </cell>
          <cell r="D292">
            <v>0</v>
          </cell>
        </row>
        <row r="294">
          <cell r="B294">
            <v>0</v>
          </cell>
          <cell r="C294">
            <v>0</v>
          </cell>
          <cell r="D294">
            <v>0</v>
          </cell>
        </row>
        <row r="296">
          <cell r="B296">
            <v>0</v>
          </cell>
          <cell r="C296">
            <v>0</v>
          </cell>
          <cell r="D296">
            <v>0</v>
          </cell>
        </row>
        <row r="298">
          <cell r="B298">
            <v>0</v>
          </cell>
          <cell r="C298">
            <v>0</v>
          </cell>
          <cell r="D298">
            <v>0</v>
          </cell>
        </row>
        <row r="300">
          <cell r="B300">
            <v>0</v>
          </cell>
          <cell r="C300">
            <v>0</v>
          </cell>
          <cell r="D300">
            <v>0</v>
          </cell>
        </row>
        <row r="302">
          <cell r="B302">
            <v>0</v>
          </cell>
          <cell r="C302">
            <v>0</v>
          </cell>
          <cell r="D302">
            <v>0</v>
          </cell>
        </row>
        <row r="304">
          <cell r="B304">
            <v>0</v>
          </cell>
          <cell r="C304">
            <v>0</v>
          </cell>
          <cell r="D304">
            <v>0</v>
          </cell>
        </row>
        <row r="306">
          <cell r="B306">
            <v>0</v>
          </cell>
          <cell r="C306">
            <v>0</v>
          </cell>
          <cell r="D306">
            <v>0</v>
          </cell>
        </row>
        <row r="310">
          <cell r="B310">
            <v>0</v>
          </cell>
          <cell r="C310">
            <v>0</v>
          </cell>
          <cell r="D310">
            <v>0</v>
          </cell>
        </row>
        <row r="318">
          <cell r="B318">
            <v>0</v>
          </cell>
          <cell r="C318">
            <v>0</v>
          </cell>
          <cell r="D318">
            <v>0</v>
          </cell>
        </row>
        <row r="319">
          <cell r="B319">
            <v>147940963</v>
          </cell>
          <cell r="C319">
            <v>147847985</v>
          </cell>
          <cell r="D319">
            <v>681</v>
          </cell>
        </row>
        <row r="320">
          <cell r="B320">
            <v>0</v>
          </cell>
          <cell r="C320">
            <v>0</v>
          </cell>
          <cell r="D320">
            <v>0</v>
          </cell>
        </row>
        <row r="321">
          <cell r="B321">
            <v>0</v>
          </cell>
          <cell r="C321">
            <v>0</v>
          </cell>
          <cell r="D321">
            <v>0</v>
          </cell>
        </row>
        <row r="322">
          <cell r="B322">
            <v>0</v>
          </cell>
          <cell r="C322">
            <v>0</v>
          </cell>
          <cell r="D322">
            <v>0</v>
          </cell>
        </row>
        <row r="323">
          <cell r="B323">
            <v>0</v>
          </cell>
          <cell r="C323">
            <v>0</v>
          </cell>
          <cell r="D323">
            <v>0</v>
          </cell>
        </row>
        <row r="324">
          <cell r="B324">
            <v>0</v>
          </cell>
          <cell r="C324">
            <v>0</v>
          </cell>
          <cell r="D324">
            <v>0</v>
          </cell>
        </row>
        <row r="325">
          <cell r="B325">
            <v>0</v>
          </cell>
          <cell r="C325">
            <v>0</v>
          </cell>
          <cell r="D325">
            <v>0</v>
          </cell>
        </row>
        <row r="326">
          <cell r="B326">
            <v>0</v>
          </cell>
          <cell r="C326">
            <v>0</v>
          </cell>
          <cell r="D326">
            <v>0</v>
          </cell>
        </row>
        <row r="335">
          <cell r="B335">
            <v>0</v>
          </cell>
          <cell r="C335">
            <v>0</v>
          </cell>
          <cell r="D335">
            <v>0</v>
          </cell>
        </row>
        <row r="336">
          <cell r="B336">
            <v>32440</v>
          </cell>
          <cell r="C336">
            <v>0</v>
          </cell>
          <cell r="D336">
            <v>32440</v>
          </cell>
        </row>
        <row r="337">
          <cell r="B337">
            <v>0</v>
          </cell>
          <cell r="C337">
            <v>0</v>
          </cell>
          <cell r="D337">
            <v>0</v>
          </cell>
        </row>
        <row r="338">
          <cell r="B338">
            <v>0</v>
          </cell>
          <cell r="C338">
            <v>0</v>
          </cell>
          <cell r="D338">
            <v>0</v>
          </cell>
        </row>
        <row r="339">
          <cell r="B339">
            <v>0</v>
          </cell>
          <cell r="C339">
            <v>0</v>
          </cell>
          <cell r="D339">
            <v>0</v>
          </cell>
        </row>
        <row r="340">
          <cell r="B340">
            <v>0</v>
          </cell>
          <cell r="C340">
            <v>0</v>
          </cell>
          <cell r="D340">
            <v>0</v>
          </cell>
        </row>
        <row r="341">
          <cell r="B341">
            <v>0</v>
          </cell>
          <cell r="C341">
            <v>0</v>
          </cell>
          <cell r="D341">
            <v>0</v>
          </cell>
        </row>
        <row r="342">
          <cell r="B342">
            <v>0</v>
          </cell>
          <cell r="C342">
            <v>0</v>
          </cell>
          <cell r="D342">
            <v>0</v>
          </cell>
        </row>
        <row r="343">
          <cell r="B343">
            <v>0</v>
          </cell>
          <cell r="C343">
            <v>0</v>
          </cell>
          <cell r="D343">
            <v>0</v>
          </cell>
        </row>
        <row r="344">
          <cell r="B344">
            <v>0</v>
          </cell>
          <cell r="C344">
            <v>0</v>
          </cell>
          <cell r="D344">
            <v>0</v>
          </cell>
        </row>
        <row r="345">
          <cell r="B345">
            <v>0</v>
          </cell>
          <cell r="C345">
            <v>0</v>
          </cell>
          <cell r="D345">
            <v>0</v>
          </cell>
        </row>
        <row r="346">
          <cell r="B346">
            <v>0</v>
          </cell>
          <cell r="C346">
            <v>0</v>
          </cell>
          <cell r="D346">
            <v>0</v>
          </cell>
        </row>
        <row r="349">
          <cell r="B349">
            <v>0</v>
          </cell>
          <cell r="C349">
            <v>0</v>
          </cell>
          <cell r="D349">
            <v>0</v>
          </cell>
        </row>
        <row r="350">
          <cell r="B350">
            <v>0</v>
          </cell>
          <cell r="C350">
            <v>0</v>
          </cell>
          <cell r="D350">
            <v>0</v>
          </cell>
        </row>
        <row r="351">
          <cell r="B351">
            <v>0</v>
          </cell>
          <cell r="C351">
            <v>0</v>
          </cell>
          <cell r="D351">
            <v>0</v>
          </cell>
        </row>
        <row r="352">
          <cell r="B352">
            <v>0</v>
          </cell>
          <cell r="C352">
            <v>0</v>
          </cell>
          <cell r="D352">
            <v>0</v>
          </cell>
        </row>
        <row r="353">
          <cell r="B353">
            <v>0</v>
          </cell>
          <cell r="C353">
            <v>0</v>
          </cell>
          <cell r="D353">
            <v>0</v>
          </cell>
        </row>
        <row r="354">
          <cell r="B354">
            <v>0</v>
          </cell>
          <cell r="C354">
            <v>0</v>
          </cell>
          <cell r="D354">
            <v>0</v>
          </cell>
        </row>
        <row r="357">
          <cell r="B357">
            <v>0</v>
          </cell>
          <cell r="C357">
            <v>0</v>
          </cell>
          <cell r="D357">
            <v>0</v>
          </cell>
        </row>
        <row r="358">
          <cell r="B358">
            <v>0</v>
          </cell>
          <cell r="C358">
            <v>0</v>
          </cell>
          <cell r="D358">
            <v>0</v>
          </cell>
        </row>
        <row r="359">
          <cell r="B359">
            <v>0</v>
          </cell>
          <cell r="C359">
            <v>0</v>
          </cell>
          <cell r="D359">
            <v>0</v>
          </cell>
        </row>
        <row r="360">
          <cell r="B360">
            <v>0</v>
          </cell>
          <cell r="C360">
            <v>0</v>
          </cell>
          <cell r="D360">
            <v>0</v>
          </cell>
        </row>
        <row r="361">
          <cell r="B361">
            <v>0</v>
          </cell>
          <cell r="C361">
            <v>0</v>
          </cell>
          <cell r="D361">
            <v>0</v>
          </cell>
        </row>
        <row r="362">
          <cell r="B362">
            <v>0</v>
          </cell>
          <cell r="C362">
            <v>0</v>
          </cell>
          <cell r="D362">
            <v>0</v>
          </cell>
        </row>
        <row r="365">
          <cell r="B365">
            <v>0</v>
          </cell>
          <cell r="C365">
            <v>0</v>
          </cell>
          <cell r="D365">
            <v>0</v>
          </cell>
        </row>
        <row r="366">
          <cell r="B366">
            <v>0</v>
          </cell>
          <cell r="C366">
            <v>0</v>
          </cell>
          <cell r="D366">
            <v>0</v>
          </cell>
        </row>
        <row r="367">
          <cell r="B367">
            <v>0</v>
          </cell>
          <cell r="C367">
            <v>0</v>
          </cell>
          <cell r="D367">
            <v>0</v>
          </cell>
        </row>
        <row r="368">
          <cell r="B368">
            <v>136355</v>
          </cell>
          <cell r="C368">
            <v>111260</v>
          </cell>
          <cell r="D368">
            <v>8643</v>
          </cell>
        </row>
        <row r="369">
          <cell r="B369">
            <v>0</v>
          </cell>
          <cell r="C369">
            <v>0</v>
          </cell>
          <cell r="D369">
            <v>0</v>
          </cell>
        </row>
        <row r="372">
          <cell r="B372">
            <v>0</v>
          </cell>
          <cell r="C372">
            <v>0</v>
          </cell>
          <cell r="D372">
            <v>0</v>
          </cell>
        </row>
        <row r="373">
          <cell r="B373">
            <v>91226</v>
          </cell>
          <cell r="C373">
            <v>62094</v>
          </cell>
          <cell r="D373">
            <v>4296</v>
          </cell>
        </row>
        <row r="374">
          <cell r="B374">
            <v>0</v>
          </cell>
          <cell r="C374">
            <v>0</v>
          </cell>
          <cell r="D374">
            <v>0</v>
          </cell>
        </row>
        <row r="375">
          <cell r="B375">
            <v>0</v>
          </cell>
          <cell r="C375">
            <v>0</v>
          </cell>
          <cell r="D375">
            <v>0</v>
          </cell>
        </row>
        <row r="376">
          <cell r="B376">
            <v>0</v>
          </cell>
          <cell r="C376">
            <v>0</v>
          </cell>
          <cell r="D376">
            <v>0</v>
          </cell>
        </row>
        <row r="377">
          <cell r="B377">
            <v>0</v>
          </cell>
          <cell r="C377">
            <v>0</v>
          </cell>
          <cell r="D377">
            <v>0</v>
          </cell>
        </row>
        <row r="378">
          <cell r="B378">
            <v>0</v>
          </cell>
          <cell r="C378">
            <v>0</v>
          </cell>
          <cell r="D378">
            <v>0</v>
          </cell>
        </row>
        <row r="379">
          <cell r="B379">
            <v>0</v>
          </cell>
          <cell r="C379">
            <v>0</v>
          </cell>
          <cell r="D379">
            <v>0</v>
          </cell>
        </row>
        <row r="380">
          <cell r="B380">
            <v>0</v>
          </cell>
          <cell r="C380">
            <v>0</v>
          </cell>
          <cell r="D380">
            <v>0</v>
          </cell>
        </row>
        <row r="381">
          <cell r="B381">
            <v>0</v>
          </cell>
          <cell r="C381">
            <v>0</v>
          </cell>
          <cell r="D381">
            <v>0</v>
          </cell>
        </row>
        <row r="382">
          <cell r="B382">
            <v>0</v>
          </cell>
          <cell r="C382">
            <v>0</v>
          </cell>
          <cell r="D382">
            <v>0</v>
          </cell>
        </row>
        <row r="383">
          <cell r="B383">
            <v>0</v>
          </cell>
          <cell r="C383">
            <v>0</v>
          </cell>
          <cell r="D383">
            <v>0</v>
          </cell>
        </row>
        <row r="386">
          <cell r="B386">
            <v>0</v>
          </cell>
          <cell r="C386">
            <v>0</v>
          </cell>
          <cell r="D386">
            <v>0</v>
          </cell>
        </row>
        <row r="387">
          <cell r="B387">
            <v>0</v>
          </cell>
          <cell r="C387">
            <v>0</v>
          </cell>
          <cell r="D387">
            <v>0</v>
          </cell>
        </row>
        <row r="388">
          <cell r="B388">
            <v>0</v>
          </cell>
          <cell r="C388">
            <v>0</v>
          </cell>
          <cell r="D388">
            <v>0</v>
          </cell>
        </row>
        <row r="389">
          <cell r="B389">
            <v>0</v>
          </cell>
          <cell r="C389">
            <v>0</v>
          </cell>
          <cell r="D389">
            <v>0</v>
          </cell>
        </row>
        <row r="390">
          <cell r="B390">
            <v>0</v>
          </cell>
          <cell r="C390">
            <v>0</v>
          </cell>
          <cell r="D390">
            <v>0</v>
          </cell>
        </row>
        <row r="393">
          <cell r="B393">
            <v>0</v>
          </cell>
          <cell r="C393">
            <v>0</v>
          </cell>
          <cell r="D393">
            <v>0</v>
          </cell>
        </row>
        <row r="394">
          <cell r="B394">
            <v>0</v>
          </cell>
          <cell r="C394">
            <v>0</v>
          </cell>
          <cell r="D394">
            <v>0</v>
          </cell>
        </row>
        <row r="395">
          <cell r="B395">
            <v>0</v>
          </cell>
          <cell r="C395">
            <v>0</v>
          </cell>
          <cell r="D395">
            <v>0</v>
          </cell>
        </row>
        <row r="396">
          <cell r="B396">
            <v>0</v>
          </cell>
          <cell r="C396">
            <v>0</v>
          </cell>
          <cell r="D396">
            <v>0</v>
          </cell>
        </row>
        <row r="397">
          <cell r="B397">
            <v>0</v>
          </cell>
          <cell r="C397">
            <v>0</v>
          </cell>
          <cell r="D397">
            <v>0</v>
          </cell>
        </row>
        <row r="398">
          <cell r="B398">
            <v>0</v>
          </cell>
          <cell r="C398">
            <v>0</v>
          </cell>
          <cell r="D398">
            <v>0</v>
          </cell>
        </row>
        <row r="401">
          <cell r="B401">
            <v>0</v>
          </cell>
          <cell r="C401">
            <v>0</v>
          </cell>
          <cell r="D401">
            <v>0</v>
          </cell>
        </row>
        <row r="402">
          <cell r="B402">
            <v>0</v>
          </cell>
          <cell r="C402">
            <v>0</v>
          </cell>
          <cell r="D402">
            <v>0</v>
          </cell>
        </row>
        <row r="403">
          <cell r="B403">
            <v>0</v>
          </cell>
          <cell r="C403">
            <v>0</v>
          </cell>
          <cell r="D403">
            <v>0</v>
          </cell>
        </row>
        <row r="404">
          <cell r="B404">
            <v>0</v>
          </cell>
          <cell r="C404">
            <v>0</v>
          </cell>
          <cell r="D404">
            <v>0</v>
          </cell>
        </row>
        <row r="405">
          <cell r="B405">
            <v>0</v>
          </cell>
          <cell r="C405">
            <v>0</v>
          </cell>
          <cell r="D405">
            <v>0</v>
          </cell>
        </row>
        <row r="406">
          <cell r="B406">
            <v>0</v>
          </cell>
          <cell r="C406">
            <v>0</v>
          </cell>
          <cell r="D406">
            <v>0</v>
          </cell>
        </row>
        <row r="407">
          <cell r="B407">
            <v>0</v>
          </cell>
          <cell r="C407">
            <v>0</v>
          </cell>
          <cell r="D407">
            <v>0</v>
          </cell>
        </row>
        <row r="408">
          <cell r="B408">
            <v>0</v>
          </cell>
          <cell r="C408">
            <v>0</v>
          </cell>
          <cell r="D408">
            <v>0</v>
          </cell>
        </row>
        <row r="409">
          <cell r="B409">
            <v>0</v>
          </cell>
          <cell r="C409">
            <v>0</v>
          </cell>
          <cell r="D409">
            <v>0</v>
          </cell>
        </row>
        <row r="412">
          <cell r="B412">
            <v>0</v>
          </cell>
          <cell r="C412">
            <v>0</v>
          </cell>
          <cell r="D412">
            <v>0</v>
          </cell>
        </row>
        <row r="413">
          <cell r="B413">
            <v>0</v>
          </cell>
          <cell r="C413">
            <v>0</v>
          </cell>
          <cell r="D413">
            <v>0</v>
          </cell>
        </row>
        <row r="414">
          <cell r="B414">
            <v>0</v>
          </cell>
          <cell r="C414">
            <v>0</v>
          </cell>
          <cell r="D414">
            <v>0</v>
          </cell>
        </row>
        <row r="415">
          <cell r="B415">
            <v>0</v>
          </cell>
          <cell r="C415">
            <v>0</v>
          </cell>
          <cell r="D415">
            <v>0</v>
          </cell>
        </row>
        <row r="416">
          <cell r="B416">
            <v>0</v>
          </cell>
          <cell r="C416">
            <v>0</v>
          </cell>
          <cell r="D416">
            <v>0</v>
          </cell>
        </row>
        <row r="417">
          <cell r="B417">
            <v>0</v>
          </cell>
          <cell r="C417">
            <v>0</v>
          </cell>
          <cell r="D417">
            <v>0</v>
          </cell>
        </row>
        <row r="418">
          <cell r="B418">
            <v>0</v>
          </cell>
          <cell r="C418">
            <v>0</v>
          </cell>
          <cell r="D418">
            <v>0</v>
          </cell>
        </row>
        <row r="419">
          <cell r="B419">
            <v>0</v>
          </cell>
          <cell r="C419">
            <v>0</v>
          </cell>
          <cell r="D419">
            <v>0</v>
          </cell>
        </row>
        <row r="420">
          <cell r="B420">
            <v>74450</v>
          </cell>
          <cell r="C420">
            <v>43616</v>
          </cell>
          <cell r="D420">
            <v>261</v>
          </cell>
        </row>
        <row r="421">
          <cell r="B421">
            <v>0</v>
          </cell>
          <cell r="C421">
            <v>0</v>
          </cell>
          <cell r="D421">
            <v>0</v>
          </cell>
        </row>
        <row r="422">
          <cell r="B422">
            <v>0</v>
          </cell>
          <cell r="C422">
            <v>0</v>
          </cell>
          <cell r="D422">
            <v>0</v>
          </cell>
        </row>
        <row r="425">
          <cell r="B425">
            <v>0</v>
          </cell>
          <cell r="C425">
            <v>0</v>
          </cell>
          <cell r="D425">
            <v>0</v>
          </cell>
        </row>
        <row r="426">
          <cell r="B426">
            <v>0</v>
          </cell>
          <cell r="C426">
            <v>0</v>
          </cell>
          <cell r="D426">
            <v>0</v>
          </cell>
        </row>
        <row r="427">
          <cell r="B427">
            <v>0</v>
          </cell>
          <cell r="C427">
            <v>0</v>
          </cell>
          <cell r="D427">
            <v>0</v>
          </cell>
        </row>
        <row r="428">
          <cell r="B428">
            <v>0</v>
          </cell>
          <cell r="C428">
            <v>0</v>
          </cell>
          <cell r="D428">
            <v>0</v>
          </cell>
        </row>
        <row r="429">
          <cell r="B429">
            <v>0</v>
          </cell>
          <cell r="C429">
            <v>0</v>
          </cell>
          <cell r="D429">
            <v>0</v>
          </cell>
        </row>
        <row r="432">
          <cell r="B432">
            <v>0</v>
          </cell>
          <cell r="C432">
            <v>0</v>
          </cell>
          <cell r="D432">
            <v>0</v>
          </cell>
        </row>
        <row r="433">
          <cell r="B433">
            <v>0</v>
          </cell>
          <cell r="C433">
            <v>0</v>
          </cell>
          <cell r="D433">
            <v>0</v>
          </cell>
        </row>
        <row r="434">
          <cell r="B434">
            <v>0</v>
          </cell>
          <cell r="C434">
            <v>0</v>
          </cell>
          <cell r="D434">
            <v>0</v>
          </cell>
        </row>
        <row r="435">
          <cell r="B435">
            <v>0</v>
          </cell>
          <cell r="C435">
            <v>0</v>
          </cell>
          <cell r="D435">
            <v>0</v>
          </cell>
        </row>
        <row r="436">
          <cell r="B436">
            <v>42748</v>
          </cell>
          <cell r="C436">
            <v>0</v>
          </cell>
          <cell r="D436">
            <v>42748</v>
          </cell>
        </row>
        <row r="437">
          <cell r="B437">
            <v>0</v>
          </cell>
          <cell r="C437">
            <v>0</v>
          </cell>
          <cell r="D437">
            <v>0</v>
          </cell>
        </row>
        <row r="438">
          <cell r="B438">
            <v>0</v>
          </cell>
          <cell r="C438">
            <v>0</v>
          </cell>
          <cell r="D438">
            <v>0</v>
          </cell>
        </row>
        <row r="439">
          <cell r="B439">
            <v>0</v>
          </cell>
          <cell r="C439">
            <v>0</v>
          </cell>
          <cell r="D439">
            <v>0</v>
          </cell>
        </row>
        <row r="440">
          <cell r="B440">
            <v>0</v>
          </cell>
          <cell r="C440">
            <v>0</v>
          </cell>
          <cell r="D440">
            <v>0</v>
          </cell>
        </row>
        <row r="441">
          <cell r="B441">
            <v>0</v>
          </cell>
          <cell r="C441">
            <v>0</v>
          </cell>
          <cell r="D441">
            <v>0</v>
          </cell>
        </row>
        <row r="444">
          <cell r="B444">
            <v>0</v>
          </cell>
          <cell r="C444">
            <v>0</v>
          </cell>
          <cell r="D444">
            <v>0</v>
          </cell>
        </row>
        <row r="445">
          <cell r="B445">
            <v>0</v>
          </cell>
          <cell r="C445">
            <v>0</v>
          </cell>
          <cell r="D445">
            <v>0</v>
          </cell>
        </row>
        <row r="446">
          <cell r="B446">
            <v>0</v>
          </cell>
          <cell r="C446">
            <v>0</v>
          </cell>
          <cell r="D446">
            <v>0</v>
          </cell>
        </row>
        <row r="447">
          <cell r="B447">
            <v>0</v>
          </cell>
          <cell r="C447">
            <v>0</v>
          </cell>
          <cell r="D447">
            <v>0</v>
          </cell>
        </row>
        <row r="448">
          <cell r="B448">
            <v>0</v>
          </cell>
          <cell r="C448">
            <v>0</v>
          </cell>
          <cell r="D448">
            <v>0</v>
          </cell>
        </row>
        <row r="449">
          <cell r="B449">
            <v>0</v>
          </cell>
          <cell r="C449">
            <v>0</v>
          </cell>
          <cell r="D449">
            <v>0</v>
          </cell>
        </row>
        <row r="450">
          <cell r="B450">
            <v>0</v>
          </cell>
          <cell r="C450">
            <v>0</v>
          </cell>
          <cell r="D450">
            <v>0</v>
          </cell>
        </row>
        <row r="451">
          <cell r="B451">
            <v>0</v>
          </cell>
          <cell r="C451">
            <v>0</v>
          </cell>
          <cell r="D451">
            <v>0</v>
          </cell>
        </row>
        <row r="454">
          <cell r="B454">
            <v>0</v>
          </cell>
          <cell r="C454">
            <v>0</v>
          </cell>
          <cell r="D454">
            <v>0</v>
          </cell>
        </row>
        <row r="455">
          <cell r="B455">
            <v>0</v>
          </cell>
          <cell r="C455">
            <v>0</v>
          </cell>
          <cell r="D455">
            <v>0</v>
          </cell>
        </row>
        <row r="456">
          <cell r="B456">
            <v>0</v>
          </cell>
          <cell r="C456">
            <v>0</v>
          </cell>
          <cell r="D456">
            <v>0</v>
          </cell>
        </row>
        <row r="457">
          <cell r="B457">
            <v>0</v>
          </cell>
          <cell r="C457">
            <v>0</v>
          </cell>
          <cell r="D457">
            <v>0</v>
          </cell>
        </row>
        <row r="458">
          <cell r="B458">
            <v>0</v>
          </cell>
          <cell r="C458">
            <v>0</v>
          </cell>
          <cell r="D458">
            <v>0</v>
          </cell>
        </row>
        <row r="459">
          <cell r="B459">
            <v>0</v>
          </cell>
          <cell r="C459">
            <v>0</v>
          </cell>
          <cell r="D459">
            <v>0</v>
          </cell>
        </row>
        <row r="462">
          <cell r="B462">
            <v>0</v>
          </cell>
          <cell r="C462">
            <v>0</v>
          </cell>
          <cell r="D462">
            <v>0</v>
          </cell>
        </row>
        <row r="463">
          <cell r="B463">
            <v>0</v>
          </cell>
          <cell r="C463">
            <v>0</v>
          </cell>
          <cell r="D463">
            <v>0</v>
          </cell>
        </row>
        <row r="464">
          <cell r="B464">
            <v>0</v>
          </cell>
          <cell r="C464">
            <v>0</v>
          </cell>
          <cell r="D464">
            <v>0</v>
          </cell>
        </row>
        <row r="465">
          <cell r="B465">
            <v>0</v>
          </cell>
          <cell r="C465">
            <v>0</v>
          </cell>
          <cell r="D465">
            <v>0</v>
          </cell>
        </row>
        <row r="466">
          <cell r="B466">
            <v>0</v>
          </cell>
          <cell r="C466">
            <v>0</v>
          </cell>
          <cell r="D466">
            <v>0</v>
          </cell>
        </row>
        <row r="469">
          <cell r="B469">
            <v>0</v>
          </cell>
          <cell r="C469">
            <v>0</v>
          </cell>
          <cell r="D469">
            <v>0</v>
          </cell>
        </row>
        <row r="470">
          <cell r="B470">
            <v>0</v>
          </cell>
          <cell r="C470">
            <v>0</v>
          </cell>
          <cell r="D470">
            <v>0</v>
          </cell>
        </row>
        <row r="471">
          <cell r="B471">
            <v>0</v>
          </cell>
          <cell r="C471">
            <v>0</v>
          </cell>
          <cell r="D471">
            <v>0</v>
          </cell>
        </row>
        <row r="472">
          <cell r="B472">
            <v>0</v>
          </cell>
          <cell r="C472">
            <v>0</v>
          </cell>
          <cell r="D472">
            <v>0</v>
          </cell>
        </row>
        <row r="473">
          <cell r="B473">
            <v>0</v>
          </cell>
          <cell r="C473">
            <v>0</v>
          </cell>
          <cell r="D473">
            <v>0</v>
          </cell>
        </row>
        <row r="476">
          <cell r="B476">
            <v>0</v>
          </cell>
          <cell r="C476">
            <v>0</v>
          </cell>
          <cell r="D476">
            <v>0</v>
          </cell>
        </row>
        <row r="477">
          <cell r="B477">
            <v>0</v>
          </cell>
          <cell r="C477">
            <v>0</v>
          </cell>
          <cell r="D477">
            <v>0</v>
          </cell>
        </row>
        <row r="478">
          <cell r="B478">
            <v>0</v>
          </cell>
          <cell r="C478">
            <v>0</v>
          </cell>
          <cell r="D478">
            <v>0</v>
          </cell>
        </row>
        <row r="479">
          <cell r="B479">
            <v>0</v>
          </cell>
          <cell r="C479">
            <v>0</v>
          </cell>
          <cell r="D479">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6"/>
  <sheetViews>
    <sheetView tabSelected="1" view="pageBreakPreview" zoomScaleNormal="100" zoomScaleSheetLayoutView="100" workbookViewId="0">
      <pane xSplit="2" ySplit="6" topLeftCell="C43" activePane="bottomRight" state="frozen"/>
      <selection pane="topRight" activeCell="C1" sqref="C1"/>
      <selection pane="bottomLeft" activeCell="A7" sqref="A7"/>
      <selection pane="bottomRight" activeCell="B63" sqref="B63"/>
    </sheetView>
  </sheetViews>
  <sheetFormatPr defaultRowHeight="12.75" x14ac:dyDescent="0.2"/>
  <cols>
    <col min="1" max="1" width="2.140625" style="6" customWidth="1"/>
    <col min="2" max="2" width="44.42578125" style="6" customWidth="1"/>
    <col min="3" max="11" width="14.28515625" style="5" customWidth="1"/>
    <col min="12" max="14" width="12.140625" style="5" customWidth="1"/>
    <col min="15" max="16384" width="9.140625" style="5"/>
  </cols>
  <sheetData>
    <row r="1" spans="1:21" ht="14.25" x14ac:dyDescent="0.2">
      <c r="A1" s="4" t="s">
        <v>13</v>
      </c>
      <c r="B1" s="4"/>
      <c r="C1" s="4"/>
      <c r="D1" s="4"/>
      <c r="E1" s="4"/>
      <c r="F1" s="4"/>
      <c r="G1" s="4"/>
      <c r="H1" s="4"/>
      <c r="I1" s="4"/>
      <c r="J1" s="4"/>
      <c r="K1" s="4"/>
      <c r="L1" s="4"/>
      <c r="M1" s="4"/>
      <c r="N1" s="4"/>
      <c r="O1" s="4"/>
      <c r="P1" s="4"/>
      <c r="Q1" s="4"/>
      <c r="R1" s="4"/>
    </row>
    <row r="2" spans="1:21" x14ac:dyDescent="0.2">
      <c r="A2" s="6" t="s">
        <v>14</v>
      </c>
    </row>
    <row r="3" spans="1:21" x14ac:dyDescent="0.2">
      <c r="A3" s="6" t="s">
        <v>15</v>
      </c>
    </row>
    <row r="5" spans="1:21" s="7" customFormat="1" ht="21" customHeight="1" x14ac:dyDescent="0.2">
      <c r="A5" s="112" t="s">
        <v>16</v>
      </c>
      <c r="B5" s="112"/>
      <c r="C5" s="113" t="s">
        <v>17</v>
      </c>
      <c r="D5" s="113"/>
      <c r="E5" s="113"/>
      <c r="F5" s="113" t="s">
        <v>18</v>
      </c>
      <c r="G5" s="113"/>
      <c r="H5" s="113"/>
      <c r="I5" s="113" t="s">
        <v>19</v>
      </c>
      <c r="J5" s="113"/>
      <c r="K5" s="113"/>
      <c r="L5" s="113" t="s">
        <v>20</v>
      </c>
      <c r="M5" s="113"/>
      <c r="N5" s="113"/>
    </row>
    <row r="6" spans="1:21" s="7" customFormat="1" ht="25.5" x14ac:dyDescent="0.2">
      <c r="A6" s="112"/>
      <c r="B6" s="112"/>
      <c r="C6" s="8" t="s">
        <v>21</v>
      </c>
      <c r="D6" s="8" t="s">
        <v>22</v>
      </c>
      <c r="E6" s="8" t="s">
        <v>23</v>
      </c>
      <c r="F6" s="8" t="s">
        <v>21</v>
      </c>
      <c r="G6" s="8" t="s">
        <v>22</v>
      </c>
      <c r="H6" s="8" t="s">
        <v>23</v>
      </c>
      <c r="I6" s="8" t="s">
        <v>21</v>
      </c>
      <c r="J6" s="8" t="s">
        <v>22</v>
      </c>
      <c r="K6" s="8" t="s">
        <v>23</v>
      </c>
      <c r="L6" s="8" t="s">
        <v>21</v>
      </c>
      <c r="M6" s="8" t="s">
        <v>22</v>
      </c>
      <c r="N6" s="8" t="s">
        <v>23</v>
      </c>
    </row>
    <row r="7" spans="1:21" x14ac:dyDescent="0.2">
      <c r="A7" s="9"/>
      <c r="B7" s="9"/>
      <c r="C7" s="10"/>
      <c r="D7" s="10"/>
      <c r="E7" s="10"/>
      <c r="F7" s="10"/>
      <c r="G7" s="10"/>
      <c r="H7" s="10"/>
      <c r="I7" s="10"/>
      <c r="J7" s="10"/>
      <c r="K7" s="10"/>
      <c r="L7" s="11"/>
      <c r="M7" s="11"/>
      <c r="N7" s="11"/>
    </row>
    <row r="8" spans="1:21" s="15" customFormat="1" x14ac:dyDescent="0.2">
      <c r="A8" s="12" t="s">
        <v>24</v>
      </c>
      <c r="B8" s="12"/>
      <c r="C8" s="13">
        <f t="shared" ref="C8:K8" si="0">+C10+C47</f>
        <v>464328558</v>
      </c>
      <c r="D8" s="13">
        <f t="shared" si="0"/>
        <v>185936587</v>
      </c>
      <c r="E8" s="13">
        <f t="shared" si="0"/>
        <v>650265145</v>
      </c>
      <c r="F8" s="13">
        <f t="shared" si="0"/>
        <v>444146179</v>
      </c>
      <c r="G8" s="13">
        <f t="shared" si="0"/>
        <v>151134962</v>
      </c>
      <c r="H8" s="13">
        <f t="shared" si="0"/>
        <v>595281141</v>
      </c>
      <c r="I8" s="13">
        <f>+I10+I47</f>
        <v>20182379</v>
      </c>
      <c r="J8" s="13">
        <f t="shared" si="0"/>
        <v>34801625</v>
      </c>
      <c r="K8" s="13">
        <f t="shared" si="0"/>
        <v>54984004</v>
      </c>
      <c r="L8" s="14">
        <f>+F8/C8*100</f>
        <v>95.653427157930707</v>
      </c>
      <c r="M8" s="14">
        <f>+G8/D8*100</f>
        <v>81.283067759009683</v>
      </c>
      <c r="N8" s="14">
        <f>+H8/E8*100</f>
        <v>91.544371642432097</v>
      </c>
      <c r="P8" s="15" t="b">
        <f>+C8='[1]NCA RELEASES (2)'!F87</f>
        <v>1</v>
      </c>
      <c r="Q8" s="15" t="b">
        <f>+D8='[1]NCA RELEASES (2)'!G87</f>
        <v>1</v>
      </c>
      <c r="R8" s="15" t="b">
        <f>+E8='[1]NCA RELEASES (2)'!F87+'[1]NCA RELEASES (2)'!G87</f>
        <v>1</v>
      </c>
      <c r="S8" s="15" t="b">
        <f>+F8='[1]all(net trust &amp;WF) (2)'!F87</f>
        <v>1</v>
      </c>
      <c r="T8" s="15" t="b">
        <f>+G8='[1]all(net trust &amp;WF) (2)'!G87</f>
        <v>1</v>
      </c>
      <c r="U8" s="15" t="b">
        <f>+H8='[1]all(net trust &amp;WF) (2)'!G45</f>
        <v>1</v>
      </c>
    </row>
    <row r="9" spans="1:21" x14ac:dyDescent="0.2">
      <c r="C9" s="10"/>
      <c r="D9" s="10"/>
      <c r="E9" s="10"/>
      <c r="F9" s="10"/>
      <c r="G9" s="10"/>
      <c r="H9" s="10"/>
      <c r="I9" s="10"/>
      <c r="J9" s="10"/>
      <c r="K9" s="10"/>
      <c r="L9" s="16"/>
      <c r="M9" s="16"/>
      <c r="N9" s="16"/>
    </row>
    <row r="10" spans="1:21" ht="15" x14ac:dyDescent="0.35">
      <c r="A10" s="6" t="s">
        <v>25</v>
      </c>
      <c r="C10" s="17">
        <f t="shared" ref="C10:K10" si="1">SUM(C12:C45)</f>
        <v>329885979</v>
      </c>
      <c r="D10" s="17">
        <f t="shared" si="1"/>
        <v>148844021</v>
      </c>
      <c r="E10" s="17">
        <f t="shared" si="1"/>
        <v>478730000</v>
      </c>
      <c r="F10" s="17">
        <f t="shared" si="1"/>
        <v>309754529</v>
      </c>
      <c r="G10" s="17">
        <f t="shared" si="1"/>
        <v>115748803</v>
      </c>
      <c r="H10" s="17">
        <f t="shared" si="1"/>
        <v>425503332</v>
      </c>
      <c r="I10" s="17">
        <f t="shared" si="1"/>
        <v>20131450</v>
      </c>
      <c r="J10" s="17">
        <f t="shared" si="1"/>
        <v>33095218</v>
      </c>
      <c r="K10" s="17">
        <f t="shared" si="1"/>
        <v>53226668</v>
      </c>
      <c r="L10" s="16">
        <f>+F10/C10*100</f>
        <v>93.897452064793569</v>
      </c>
      <c r="M10" s="16">
        <f>+G10/D10*100</f>
        <v>77.765168007655475</v>
      </c>
      <c r="N10" s="16">
        <f>+H10/E10*100</f>
        <v>88.881693647776402</v>
      </c>
    </row>
    <row r="11" spans="1:21" x14ac:dyDescent="0.2">
      <c r="C11" s="10"/>
      <c r="D11" s="10"/>
      <c r="E11" s="10"/>
      <c r="F11" s="10"/>
      <c r="G11" s="10"/>
      <c r="H11" s="10"/>
      <c r="I11" s="10"/>
      <c r="J11" s="10"/>
      <c r="K11" s="10"/>
      <c r="L11" s="16"/>
      <c r="M11" s="16"/>
      <c r="N11" s="16"/>
    </row>
    <row r="12" spans="1:21" x14ac:dyDescent="0.2">
      <c r="B12" s="18" t="s">
        <v>26</v>
      </c>
      <c r="C12" s="10">
        <f>+'[1]NCA RELEASES (2)'!F50</f>
        <v>2788793</v>
      </c>
      <c r="D12" s="10">
        <f>+'[1]NCA RELEASES (2)'!G50</f>
        <v>1016047</v>
      </c>
      <c r="E12" s="10">
        <f>SUM(C12:D12)</f>
        <v>3804840</v>
      </c>
      <c r="F12" s="10">
        <f>+'[1]all(net trust &amp;WF) (2)'!F50</f>
        <v>2688992</v>
      </c>
      <c r="G12" s="10">
        <f>+'[1]all(net trust &amp;WF) (2)'!G50</f>
        <v>694509</v>
      </c>
      <c r="H12" s="10">
        <f t="shared" ref="H12:H45" si="2">SUM(F12:G12)</f>
        <v>3383501</v>
      </c>
      <c r="I12" s="10">
        <f>+C12-F12</f>
        <v>99801</v>
      </c>
      <c r="J12" s="10">
        <f t="shared" ref="J12:J45" si="3">+D12-G12</f>
        <v>321538</v>
      </c>
      <c r="K12" s="10">
        <f t="shared" ref="K12:K45" si="4">SUM(I12:J12)</f>
        <v>421339</v>
      </c>
      <c r="L12" s="16">
        <f t="shared" ref="L12:N45" si="5">+F12/C12*100</f>
        <v>96.421355044996176</v>
      </c>
      <c r="M12" s="16">
        <f t="shared" si="5"/>
        <v>68.354022993030839</v>
      </c>
      <c r="N12" s="16">
        <f t="shared" si="5"/>
        <v>88.926236057232373</v>
      </c>
      <c r="P12" s="5" t="b">
        <f>+C12='[1]NCA RELEASES (2)'!F50</f>
        <v>1</v>
      </c>
      <c r="Q12" s="5" t="b">
        <f>+D12='[1]NCA RELEASES (2)'!G50</f>
        <v>1</v>
      </c>
      <c r="R12" s="5" t="b">
        <f>+E12='[1]NCA RELEASES (2)'!F50+'[1]NCA RELEASES (2)'!G50</f>
        <v>1</v>
      </c>
      <c r="S12" s="5" t="b">
        <f>+F12='[1]all(net trust &amp;WF) (2)'!F50</f>
        <v>1</v>
      </c>
      <c r="T12" s="5" t="b">
        <f>+G12='[1]all(net trust &amp;WF) (2)'!G50</f>
        <v>1</v>
      </c>
      <c r="U12" s="5" t="b">
        <f>+H12='[1]all(net trust &amp;WF) (2)'!G8</f>
        <v>1</v>
      </c>
    </row>
    <row r="13" spans="1:21" x14ac:dyDescent="0.2">
      <c r="B13" s="18" t="s">
        <v>27</v>
      </c>
      <c r="C13" s="10">
        <f>+'[1]NCA RELEASES (2)'!F51</f>
        <v>2043293</v>
      </c>
      <c r="D13" s="10">
        <f>+'[1]NCA RELEASES (2)'!G51</f>
        <v>221670</v>
      </c>
      <c r="E13" s="10">
        <f t="shared" ref="E13:E45" si="6">SUM(C13:D13)</f>
        <v>2264963</v>
      </c>
      <c r="F13" s="10">
        <f>+'[1]all(net trust &amp;WF) (2)'!F51</f>
        <v>2023947</v>
      </c>
      <c r="G13" s="10">
        <f>+'[1]all(net trust &amp;WF) (2)'!G51</f>
        <v>161241</v>
      </c>
      <c r="H13" s="10">
        <f t="shared" si="2"/>
        <v>2185188</v>
      </c>
      <c r="I13" s="10">
        <f>+C13-F13</f>
        <v>19346</v>
      </c>
      <c r="J13" s="10">
        <f t="shared" si="3"/>
        <v>60429</v>
      </c>
      <c r="K13" s="10">
        <f t="shared" si="4"/>
        <v>79775</v>
      </c>
      <c r="L13" s="16">
        <f t="shared" si="5"/>
        <v>99.0531950141267</v>
      </c>
      <c r="M13" s="16">
        <f t="shared" si="5"/>
        <v>72.739206929219108</v>
      </c>
      <c r="N13" s="16">
        <f t="shared" si="5"/>
        <v>96.477867408871575</v>
      </c>
      <c r="P13" s="5" t="b">
        <f>+C13='[1]NCA RELEASES (2)'!F51</f>
        <v>1</v>
      </c>
      <c r="Q13" s="5" t="b">
        <f>+D13='[1]NCA RELEASES (2)'!G51</f>
        <v>1</v>
      </c>
      <c r="R13" s="5" t="b">
        <f>+E13='[1]NCA RELEASES (2)'!F51+'[1]NCA RELEASES (2)'!G51</f>
        <v>1</v>
      </c>
      <c r="S13" s="5" t="b">
        <f>+F13='[1]all(net trust &amp;WF) (2)'!F51</f>
        <v>1</v>
      </c>
      <c r="T13" s="5" t="b">
        <f>+G13='[1]all(net trust &amp;WF) (2)'!G51</f>
        <v>1</v>
      </c>
      <c r="U13" s="5" t="b">
        <f>+H13='[1]all(net trust &amp;WF) (2)'!G9</f>
        <v>1</v>
      </c>
    </row>
    <row r="14" spans="1:21" x14ac:dyDescent="0.2">
      <c r="B14" s="18" t="s">
        <v>28</v>
      </c>
      <c r="C14" s="10">
        <f>+'[1]NCA RELEASES (2)'!F52</f>
        <v>57211</v>
      </c>
      <c r="D14" s="10">
        <f>+'[1]NCA RELEASES (2)'!G52</f>
        <v>18586</v>
      </c>
      <c r="E14" s="10">
        <f t="shared" si="6"/>
        <v>75797</v>
      </c>
      <c r="F14" s="10">
        <f>+'[1]all(net trust &amp;WF) (2)'!F52</f>
        <v>54950</v>
      </c>
      <c r="G14" s="10">
        <f>+'[1]all(net trust &amp;WF) (2)'!G52</f>
        <v>7866</v>
      </c>
      <c r="H14" s="10">
        <f t="shared" si="2"/>
        <v>62816</v>
      </c>
      <c r="I14" s="10">
        <f>+C14-F14</f>
        <v>2261</v>
      </c>
      <c r="J14" s="10">
        <f t="shared" si="3"/>
        <v>10720</v>
      </c>
      <c r="K14" s="10">
        <f t="shared" si="4"/>
        <v>12981</v>
      </c>
      <c r="L14" s="16">
        <f t="shared" si="5"/>
        <v>96.047962804355805</v>
      </c>
      <c r="M14" s="16">
        <f t="shared" si="5"/>
        <v>42.322177983428389</v>
      </c>
      <c r="N14" s="16">
        <f t="shared" si="5"/>
        <v>82.87399237436837</v>
      </c>
      <c r="P14" s="5" t="b">
        <f>+C14='[1]NCA RELEASES (2)'!F52</f>
        <v>1</v>
      </c>
      <c r="Q14" s="5" t="b">
        <f>+D14='[1]NCA RELEASES (2)'!G52</f>
        <v>1</v>
      </c>
      <c r="R14" s="5" t="b">
        <f>+E14='[1]NCA RELEASES (2)'!F52+'[1]NCA RELEASES (2)'!G52</f>
        <v>1</v>
      </c>
      <c r="S14" s="5" t="b">
        <f>+F14='[1]all(net trust &amp;WF) (2)'!F52</f>
        <v>1</v>
      </c>
      <c r="T14" s="5" t="b">
        <f>+G14='[1]all(net trust &amp;WF) (2)'!G52</f>
        <v>1</v>
      </c>
      <c r="U14" s="5" t="b">
        <f>+H14='[1]all(net trust &amp;WF) (2)'!G10</f>
        <v>1</v>
      </c>
    </row>
    <row r="15" spans="1:21" x14ac:dyDescent="0.2">
      <c r="B15" s="18" t="s">
        <v>29</v>
      </c>
      <c r="C15" s="10">
        <f>+'[1]NCA RELEASES (2)'!F53</f>
        <v>1892356</v>
      </c>
      <c r="D15" s="10">
        <f>+'[1]NCA RELEASES (2)'!G53</f>
        <v>890491</v>
      </c>
      <c r="E15" s="10">
        <f t="shared" si="6"/>
        <v>2782847</v>
      </c>
      <c r="F15" s="10">
        <f>+'[1]all(net trust &amp;WF) (2)'!F53</f>
        <v>1425224</v>
      </c>
      <c r="G15" s="10">
        <f>+'[1]all(net trust &amp;WF) (2)'!G53</f>
        <v>456847</v>
      </c>
      <c r="H15" s="10">
        <f t="shared" si="2"/>
        <v>1882071</v>
      </c>
      <c r="I15" s="10">
        <f>+C15-F15</f>
        <v>467132</v>
      </c>
      <c r="J15" s="10">
        <f t="shared" si="3"/>
        <v>433644</v>
      </c>
      <c r="K15" s="10">
        <f t="shared" si="4"/>
        <v>900776</v>
      </c>
      <c r="L15" s="16">
        <f t="shared" si="5"/>
        <v>75.314792776834807</v>
      </c>
      <c r="M15" s="16">
        <f t="shared" si="5"/>
        <v>51.302820578759359</v>
      </c>
      <c r="N15" s="16">
        <f t="shared" si="5"/>
        <v>67.63113458986426</v>
      </c>
      <c r="P15" s="5" t="b">
        <f>+C15='[1]NCA RELEASES (2)'!F53</f>
        <v>1</v>
      </c>
      <c r="Q15" s="5" t="b">
        <f>+D15='[1]NCA RELEASES (2)'!G53</f>
        <v>1</v>
      </c>
      <c r="R15" s="5" t="b">
        <f>+E15='[1]NCA RELEASES (2)'!F53+'[1]NCA RELEASES (2)'!G53</f>
        <v>1</v>
      </c>
      <c r="S15" s="5" t="b">
        <f>+F15='[1]all(net trust &amp;WF) (2)'!F53</f>
        <v>1</v>
      </c>
      <c r="T15" s="5" t="b">
        <f>+G15='[1]all(net trust &amp;WF) (2)'!G53</f>
        <v>1</v>
      </c>
      <c r="U15" s="5" t="b">
        <f>+H15='[1]all(net trust &amp;WF) (2)'!G11</f>
        <v>1</v>
      </c>
    </row>
    <row r="16" spans="1:21" x14ac:dyDescent="0.2">
      <c r="B16" s="18" t="s">
        <v>30</v>
      </c>
      <c r="C16" s="10">
        <f>+'[1]NCA RELEASES (2)'!F54</f>
        <v>7579151</v>
      </c>
      <c r="D16" s="10">
        <f>+'[1]NCA RELEASES (2)'!G54</f>
        <v>3329494</v>
      </c>
      <c r="E16" s="10">
        <f t="shared" si="6"/>
        <v>10908645</v>
      </c>
      <c r="F16" s="10">
        <f>+'[1]all(net trust &amp;WF) (2)'!F54</f>
        <v>7138358</v>
      </c>
      <c r="G16" s="10">
        <f>+'[1]all(net trust &amp;WF) (2)'!G54</f>
        <v>1899205</v>
      </c>
      <c r="H16" s="10">
        <f t="shared" si="2"/>
        <v>9037563</v>
      </c>
      <c r="I16" s="10">
        <f t="shared" ref="I16:I45" si="7">+C16-F16</f>
        <v>440793</v>
      </c>
      <c r="J16" s="10">
        <f t="shared" si="3"/>
        <v>1430289</v>
      </c>
      <c r="K16" s="10">
        <f t="shared" si="4"/>
        <v>1871082</v>
      </c>
      <c r="L16" s="16">
        <f t="shared" si="5"/>
        <v>94.184137510916457</v>
      </c>
      <c r="M16" s="16">
        <f t="shared" si="5"/>
        <v>57.041850803755764</v>
      </c>
      <c r="N16" s="16">
        <f t="shared" si="5"/>
        <v>82.847713900305678</v>
      </c>
      <c r="P16" s="5" t="b">
        <f>+C16='[1]NCA RELEASES (2)'!F54</f>
        <v>1</v>
      </c>
      <c r="Q16" s="5" t="b">
        <f>+D16='[1]NCA RELEASES (2)'!G54</f>
        <v>1</v>
      </c>
      <c r="R16" s="5" t="b">
        <f>+E16='[1]NCA RELEASES (2)'!F54+'[1]NCA RELEASES (2)'!G54</f>
        <v>1</v>
      </c>
      <c r="S16" s="5" t="b">
        <f>+F16='[1]all(net trust &amp;WF) (2)'!F54</f>
        <v>1</v>
      </c>
      <c r="T16" s="5" t="b">
        <f>+G16='[1]all(net trust &amp;WF) (2)'!G54</f>
        <v>1</v>
      </c>
      <c r="U16" s="5" t="b">
        <f>+H16='[1]all(net trust &amp;WF) (2)'!G12</f>
        <v>1</v>
      </c>
    </row>
    <row r="17" spans="2:21" ht="14.25" x14ac:dyDescent="0.2">
      <c r="B17" s="18" t="s">
        <v>31</v>
      </c>
      <c r="C17" s="10">
        <f>+'[1]NCA RELEASES (2)'!F55</f>
        <v>622346</v>
      </c>
      <c r="D17" s="10">
        <f>+'[1]NCA RELEASES (2)'!G55</f>
        <v>213848</v>
      </c>
      <c r="E17" s="10">
        <f t="shared" si="6"/>
        <v>836194</v>
      </c>
      <c r="F17" s="10">
        <f>+'[1]all(net trust &amp;WF) (2)'!F55</f>
        <v>483450</v>
      </c>
      <c r="G17" s="10">
        <f>+'[1]all(net trust &amp;WF) (2)'!G55</f>
        <v>174308</v>
      </c>
      <c r="H17" s="10">
        <f t="shared" si="2"/>
        <v>657758</v>
      </c>
      <c r="I17" s="10">
        <f t="shared" si="7"/>
        <v>138896</v>
      </c>
      <c r="J17" s="10">
        <f t="shared" si="3"/>
        <v>39540</v>
      </c>
      <c r="K17" s="10">
        <f t="shared" si="4"/>
        <v>178436</v>
      </c>
      <c r="L17" s="16">
        <f t="shared" si="5"/>
        <v>77.681868285487496</v>
      </c>
      <c r="M17" s="16">
        <f t="shared" si="5"/>
        <v>81.510231566346192</v>
      </c>
      <c r="N17" s="16">
        <f t="shared" si="5"/>
        <v>78.660932750055608</v>
      </c>
      <c r="P17" s="5" t="b">
        <f>+C17='[1]NCA RELEASES (2)'!F55</f>
        <v>1</v>
      </c>
      <c r="Q17" s="5" t="b">
        <f>+D17='[1]NCA RELEASES (2)'!G55</f>
        <v>1</v>
      </c>
      <c r="R17" s="5" t="b">
        <f>+E17='[1]NCA RELEASES (2)'!F55+'[1]NCA RELEASES (2)'!G55</f>
        <v>1</v>
      </c>
      <c r="S17" s="5" t="b">
        <f>+F17='[1]all(net trust &amp;WF) (2)'!F55</f>
        <v>1</v>
      </c>
      <c r="T17" s="5" t="b">
        <f>+G17='[1]all(net trust &amp;WF) (2)'!G55</f>
        <v>1</v>
      </c>
      <c r="U17" s="5" t="b">
        <f>+H17='[1]all(net trust &amp;WF) (2)'!G13</f>
        <v>1</v>
      </c>
    </row>
    <row r="18" spans="2:21" x14ac:dyDescent="0.2">
      <c r="B18" s="18" t="s">
        <v>32</v>
      </c>
      <c r="C18" s="10">
        <f>+'[1]NCA RELEASES (2)'!F56</f>
        <v>71550353</v>
      </c>
      <c r="D18" s="10">
        <f>+'[1]NCA RELEASES (2)'!G56</f>
        <v>29673957</v>
      </c>
      <c r="E18" s="10">
        <f t="shared" si="6"/>
        <v>101224310</v>
      </c>
      <c r="F18" s="10">
        <f>+'[1]all(net trust &amp;WF) (2)'!F56</f>
        <v>69112433</v>
      </c>
      <c r="G18" s="10">
        <f>+'[1]all(net trust &amp;WF) (2)'!G56</f>
        <v>22108244</v>
      </c>
      <c r="H18" s="10">
        <f t="shared" si="2"/>
        <v>91220677</v>
      </c>
      <c r="I18" s="10">
        <f t="shared" si="7"/>
        <v>2437920</v>
      </c>
      <c r="J18" s="10">
        <f t="shared" si="3"/>
        <v>7565713</v>
      </c>
      <c r="K18" s="10">
        <f t="shared" si="4"/>
        <v>10003633</v>
      </c>
      <c r="L18" s="16">
        <f t="shared" si="5"/>
        <v>96.59272121271016</v>
      </c>
      <c r="M18" s="16">
        <f t="shared" si="5"/>
        <v>74.503862090249712</v>
      </c>
      <c r="N18" s="16">
        <f t="shared" si="5"/>
        <v>90.117361135877331</v>
      </c>
      <c r="P18" s="5" t="b">
        <f>+C18='[1]NCA RELEASES (2)'!F56</f>
        <v>1</v>
      </c>
      <c r="Q18" s="5" t="b">
        <f>+D18='[1]NCA RELEASES (2)'!G56</f>
        <v>1</v>
      </c>
      <c r="R18" s="5" t="b">
        <f>+E18='[1]NCA RELEASES (2)'!F56+'[1]NCA RELEASES (2)'!G56</f>
        <v>1</v>
      </c>
      <c r="S18" s="5" t="b">
        <f>+F18='[1]all(net trust &amp;WF) (2)'!F56</f>
        <v>1</v>
      </c>
      <c r="T18" s="5" t="b">
        <f>+G18='[1]all(net trust &amp;WF) (2)'!G56</f>
        <v>1</v>
      </c>
      <c r="U18" s="5" t="b">
        <f>+H18='[1]all(net trust &amp;WF) (2)'!G14</f>
        <v>1</v>
      </c>
    </row>
    <row r="19" spans="2:21" x14ac:dyDescent="0.2">
      <c r="B19" s="18" t="s">
        <v>33</v>
      </c>
      <c r="C19" s="10">
        <f>+'[1]NCA RELEASES (2)'!F57</f>
        <v>10709706</v>
      </c>
      <c r="D19" s="10">
        <f>+'[1]NCA RELEASES (2)'!G57</f>
        <v>4031098</v>
      </c>
      <c r="E19" s="10">
        <f t="shared" si="6"/>
        <v>14740804</v>
      </c>
      <c r="F19" s="10">
        <f>+'[1]all(net trust &amp;WF) (2)'!F57</f>
        <v>10095763</v>
      </c>
      <c r="G19" s="10">
        <f>+'[1]all(net trust &amp;WF) (2)'!G57</f>
        <v>2863628</v>
      </c>
      <c r="H19" s="10">
        <f t="shared" si="2"/>
        <v>12959391</v>
      </c>
      <c r="I19" s="10">
        <f t="shared" si="7"/>
        <v>613943</v>
      </c>
      <c r="J19" s="10">
        <f t="shared" si="3"/>
        <v>1167470</v>
      </c>
      <c r="K19" s="10">
        <f t="shared" si="4"/>
        <v>1781413</v>
      </c>
      <c r="L19" s="16">
        <f t="shared" si="5"/>
        <v>94.267414997199737</v>
      </c>
      <c r="M19" s="16">
        <f t="shared" si="5"/>
        <v>71.038411866940478</v>
      </c>
      <c r="N19" s="16">
        <f t="shared" si="5"/>
        <v>87.915089299064007</v>
      </c>
      <c r="P19" s="5" t="b">
        <f>+C19='[1]NCA RELEASES (2)'!F57</f>
        <v>1</v>
      </c>
      <c r="Q19" s="5" t="b">
        <f>+D19='[1]NCA RELEASES (2)'!G57</f>
        <v>1</v>
      </c>
      <c r="R19" s="5" t="b">
        <f>+E19='[1]NCA RELEASES (2)'!F57+'[1]NCA RELEASES (2)'!G57</f>
        <v>1</v>
      </c>
      <c r="S19" s="5" t="b">
        <f>+F19='[1]all(net trust &amp;WF) (2)'!F57</f>
        <v>1</v>
      </c>
      <c r="T19" s="5" t="b">
        <f>+G19='[1]all(net trust &amp;WF) (2)'!G57</f>
        <v>1</v>
      </c>
      <c r="U19" s="5" t="b">
        <f>+H19='[1]all(net trust &amp;WF) (2)'!G15</f>
        <v>1</v>
      </c>
    </row>
    <row r="20" spans="2:21" x14ac:dyDescent="0.2">
      <c r="B20" s="18" t="s">
        <v>34</v>
      </c>
      <c r="C20" s="10">
        <f>+'[1]NCA RELEASES (2)'!F58</f>
        <v>445051</v>
      </c>
      <c r="D20" s="10">
        <f>+'[1]NCA RELEASES (2)'!G58</f>
        <v>140834</v>
      </c>
      <c r="E20" s="10">
        <f t="shared" si="6"/>
        <v>585885</v>
      </c>
      <c r="F20" s="10">
        <f>+'[1]all(net trust &amp;WF) (2)'!F58</f>
        <v>389051</v>
      </c>
      <c r="G20" s="10">
        <f>+'[1]all(net trust &amp;WF) (2)'!G58</f>
        <v>48418</v>
      </c>
      <c r="H20" s="10">
        <f t="shared" si="2"/>
        <v>437469</v>
      </c>
      <c r="I20" s="10">
        <f t="shared" si="7"/>
        <v>56000</v>
      </c>
      <c r="J20" s="10">
        <f t="shared" si="3"/>
        <v>92416</v>
      </c>
      <c r="K20" s="10">
        <f t="shared" si="4"/>
        <v>148416</v>
      </c>
      <c r="L20" s="16">
        <f t="shared" si="5"/>
        <v>87.417172413948066</v>
      </c>
      <c r="M20" s="16">
        <f t="shared" si="5"/>
        <v>34.379482227303065</v>
      </c>
      <c r="N20" s="16">
        <f t="shared" si="5"/>
        <v>74.668066258736786</v>
      </c>
      <c r="P20" s="5" t="b">
        <f>+C20='[1]NCA RELEASES (2)'!F58</f>
        <v>1</v>
      </c>
      <c r="Q20" s="5" t="b">
        <f>+D20='[1]NCA RELEASES (2)'!G58</f>
        <v>1</v>
      </c>
      <c r="R20" s="5" t="b">
        <f>+E20='[1]NCA RELEASES (2)'!F58+'[1]NCA RELEASES (2)'!G58</f>
        <v>1</v>
      </c>
      <c r="S20" s="5" t="b">
        <f>+F20='[1]all(net trust &amp;WF) (2)'!F58</f>
        <v>1</v>
      </c>
      <c r="T20" s="5" t="b">
        <f>+G20='[1]all(net trust &amp;WF) (2)'!G58</f>
        <v>1</v>
      </c>
      <c r="U20" s="5" t="b">
        <f>+H20='[1]all(net trust &amp;WF) (2)'!G16</f>
        <v>1</v>
      </c>
    </row>
    <row r="21" spans="2:21" x14ac:dyDescent="0.2">
      <c r="B21" s="18" t="s">
        <v>35</v>
      </c>
      <c r="C21" s="10">
        <f>+'[1]NCA RELEASES (2)'!F59</f>
        <v>4085977</v>
      </c>
      <c r="D21" s="10">
        <f>+'[1]NCA RELEASES (2)'!G59</f>
        <v>2298115</v>
      </c>
      <c r="E21" s="10">
        <f t="shared" si="6"/>
        <v>6384092</v>
      </c>
      <c r="F21" s="10">
        <f>+'[1]all(net trust &amp;WF) (2)'!F59</f>
        <v>3791579</v>
      </c>
      <c r="G21" s="10">
        <f>+'[1]all(net trust &amp;WF) (2)'!G59</f>
        <v>1020566</v>
      </c>
      <c r="H21" s="10">
        <f t="shared" si="2"/>
        <v>4812145</v>
      </c>
      <c r="I21" s="10">
        <f t="shared" si="7"/>
        <v>294398</v>
      </c>
      <c r="J21" s="10">
        <f t="shared" si="3"/>
        <v>1277549</v>
      </c>
      <c r="K21" s="10">
        <f t="shared" si="4"/>
        <v>1571947</v>
      </c>
      <c r="L21" s="16">
        <f t="shared" si="5"/>
        <v>92.794917837276131</v>
      </c>
      <c r="M21" s="16">
        <f t="shared" si="5"/>
        <v>44.408830715608225</v>
      </c>
      <c r="N21" s="16">
        <f t="shared" si="5"/>
        <v>75.377124891057335</v>
      </c>
      <c r="P21" s="5" t="b">
        <f>+C21='[1]NCA RELEASES (2)'!F59</f>
        <v>1</v>
      </c>
      <c r="Q21" s="5" t="b">
        <f>+D21='[1]NCA RELEASES (2)'!G59</f>
        <v>1</v>
      </c>
      <c r="R21" s="5" t="b">
        <f>+E21='[1]NCA RELEASES (2)'!F59+'[1]NCA RELEASES (2)'!G59</f>
        <v>1</v>
      </c>
      <c r="S21" s="5" t="b">
        <f>+F21='[1]all(net trust &amp;WF) (2)'!F59</f>
        <v>1</v>
      </c>
      <c r="T21" s="5" t="b">
        <f>+G21='[1]all(net trust &amp;WF) (2)'!G59</f>
        <v>1</v>
      </c>
      <c r="U21" s="5" t="b">
        <f>+H21='[1]all(net trust &amp;WF) (2)'!G17</f>
        <v>1</v>
      </c>
    </row>
    <row r="22" spans="2:21" x14ac:dyDescent="0.2">
      <c r="B22" s="18" t="s">
        <v>36</v>
      </c>
      <c r="C22" s="10">
        <f>+'[1]NCA RELEASES (2)'!F60</f>
        <v>3447753</v>
      </c>
      <c r="D22" s="10">
        <f>+'[1]NCA RELEASES (2)'!G60</f>
        <v>1422728</v>
      </c>
      <c r="E22" s="10">
        <f t="shared" si="6"/>
        <v>4870481</v>
      </c>
      <c r="F22" s="10">
        <f>+'[1]all(net trust &amp;WF) (2)'!F60</f>
        <v>2622156</v>
      </c>
      <c r="G22" s="10">
        <f>+'[1]all(net trust &amp;WF) (2)'!G60</f>
        <v>846110</v>
      </c>
      <c r="H22" s="10">
        <f t="shared" si="2"/>
        <v>3468266</v>
      </c>
      <c r="I22" s="10">
        <f t="shared" si="7"/>
        <v>825597</v>
      </c>
      <c r="J22" s="10">
        <f t="shared" si="3"/>
        <v>576618</v>
      </c>
      <c r="K22" s="10">
        <f t="shared" si="4"/>
        <v>1402215</v>
      </c>
      <c r="L22" s="16">
        <f t="shared" si="5"/>
        <v>76.054056076522883</v>
      </c>
      <c r="M22" s="16">
        <f t="shared" si="5"/>
        <v>59.470960014844721</v>
      </c>
      <c r="N22" s="16">
        <f t="shared" si="5"/>
        <v>71.209927725824201</v>
      </c>
      <c r="P22" s="5" t="b">
        <f>+C22='[1]NCA RELEASES (2)'!F60</f>
        <v>1</v>
      </c>
      <c r="Q22" s="5" t="b">
        <f>+D22='[1]NCA RELEASES (2)'!G60</f>
        <v>1</v>
      </c>
      <c r="R22" s="5" t="b">
        <f>+E22='[1]NCA RELEASES (2)'!F60+'[1]NCA RELEASES (2)'!G60</f>
        <v>1</v>
      </c>
      <c r="S22" s="5" t="b">
        <f>+F22='[1]all(net trust &amp;WF) (2)'!F60</f>
        <v>1</v>
      </c>
      <c r="T22" s="5" t="b">
        <f>+G22='[1]all(net trust &amp;WF) (2)'!G60</f>
        <v>1</v>
      </c>
      <c r="U22" s="5" t="b">
        <f>+H22='[1]all(net trust &amp;WF) (2)'!G18</f>
        <v>1</v>
      </c>
    </row>
    <row r="23" spans="2:21" x14ac:dyDescent="0.2">
      <c r="B23" s="18" t="s">
        <v>37</v>
      </c>
      <c r="C23" s="10">
        <f>+'[1]NCA RELEASES (2)'!F61</f>
        <v>5304121</v>
      </c>
      <c r="D23" s="10">
        <f>+'[1]NCA RELEASES (2)'!G61</f>
        <v>1532297</v>
      </c>
      <c r="E23" s="10">
        <f t="shared" si="6"/>
        <v>6836418</v>
      </c>
      <c r="F23" s="10">
        <f>+'[1]all(net trust &amp;WF) (2)'!F61</f>
        <v>5288190</v>
      </c>
      <c r="G23" s="10">
        <f>+'[1]all(net trust &amp;WF) (2)'!G61</f>
        <v>1448566</v>
      </c>
      <c r="H23" s="10">
        <f t="shared" si="2"/>
        <v>6736756</v>
      </c>
      <c r="I23" s="10">
        <f t="shared" si="7"/>
        <v>15931</v>
      </c>
      <c r="J23" s="10">
        <f t="shared" si="3"/>
        <v>83731</v>
      </c>
      <c r="K23" s="10">
        <f t="shared" si="4"/>
        <v>99662</v>
      </c>
      <c r="L23" s="16">
        <f t="shared" si="5"/>
        <v>99.699648631695993</v>
      </c>
      <c r="M23" s="16">
        <f t="shared" si="5"/>
        <v>94.535589379865641</v>
      </c>
      <c r="N23" s="16">
        <f t="shared" si="5"/>
        <v>98.542189784182298</v>
      </c>
      <c r="P23" s="5" t="b">
        <f>+C23='[1]NCA RELEASES (2)'!F61</f>
        <v>1</v>
      </c>
      <c r="Q23" s="5" t="b">
        <f>+D23='[1]NCA RELEASES (2)'!G61</f>
        <v>1</v>
      </c>
      <c r="R23" s="5" t="b">
        <f>+E23='[1]NCA RELEASES (2)'!F61+'[1]NCA RELEASES (2)'!G61</f>
        <v>1</v>
      </c>
      <c r="S23" s="5" t="b">
        <f>+F23='[1]all(net trust &amp;WF) (2)'!F61</f>
        <v>1</v>
      </c>
      <c r="T23" s="5" t="b">
        <f>+G23='[1]all(net trust &amp;WF) (2)'!G61</f>
        <v>1</v>
      </c>
      <c r="U23" s="5" t="b">
        <f>+H23='[1]all(net trust &amp;WF) (2)'!G19</f>
        <v>1</v>
      </c>
    </row>
    <row r="24" spans="2:21" x14ac:dyDescent="0.2">
      <c r="B24" s="18" t="s">
        <v>38</v>
      </c>
      <c r="C24" s="10">
        <f>+'[1]NCA RELEASES (2)'!F62</f>
        <v>26251817</v>
      </c>
      <c r="D24" s="10">
        <f>+'[1]NCA RELEASES (2)'!G62</f>
        <v>7264313</v>
      </c>
      <c r="E24" s="10">
        <f t="shared" si="6"/>
        <v>33516130</v>
      </c>
      <c r="F24" s="10">
        <f>+'[1]all(net trust &amp;WF) (2)'!F62</f>
        <v>24579831</v>
      </c>
      <c r="G24" s="10">
        <f>+'[1]all(net trust &amp;WF) (2)'!G62</f>
        <v>5512563</v>
      </c>
      <c r="H24" s="10">
        <f t="shared" si="2"/>
        <v>30092394</v>
      </c>
      <c r="I24" s="10">
        <f t="shared" si="7"/>
        <v>1671986</v>
      </c>
      <c r="J24" s="10">
        <f t="shared" si="3"/>
        <v>1751750</v>
      </c>
      <c r="K24" s="10">
        <f t="shared" si="4"/>
        <v>3423736</v>
      </c>
      <c r="L24" s="16">
        <f t="shared" si="5"/>
        <v>93.630970381973938</v>
      </c>
      <c r="M24" s="16">
        <f t="shared" si="5"/>
        <v>75.885537971725611</v>
      </c>
      <c r="N24" s="16">
        <f t="shared" si="5"/>
        <v>89.784811074548287</v>
      </c>
      <c r="P24" s="5" t="b">
        <f>+C24='[1]NCA RELEASES (2)'!F62</f>
        <v>1</v>
      </c>
      <c r="Q24" s="5" t="b">
        <f>+D24='[1]NCA RELEASES (2)'!G62</f>
        <v>1</v>
      </c>
      <c r="R24" s="5" t="b">
        <f>+E24='[1]NCA RELEASES (2)'!F62+'[1]NCA RELEASES (2)'!G62</f>
        <v>1</v>
      </c>
      <c r="S24" s="5" t="b">
        <f>+F24='[1]all(net trust &amp;WF) (2)'!F62</f>
        <v>1</v>
      </c>
      <c r="T24" s="5" t="b">
        <f>+G24='[1]all(net trust &amp;WF) (2)'!G62</f>
        <v>1</v>
      </c>
      <c r="U24" s="5" t="b">
        <f>+H24='[1]all(net trust &amp;WF) (2)'!G20</f>
        <v>1</v>
      </c>
    </row>
    <row r="25" spans="2:21" x14ac:dyDescent="0.2">
      <c r="B25" s="18" t="s">
        <v>39</v>
      </c>
      <c r="C25" s="10">
        <f>+'[1]NCA RELEASES (2)'!F63</f>
        <v>38194450</v>
      </c>
      <c r="D25" s="10">
        <f>+'[1]NCA RELEASES (2)'!G63</f>
        <v>14531432</v>
      </c>
      <c r="E25" s="10">
        <f t="shared" si="6"/>
        <v>52725882</v>
      </c>
      <c r="F25" s="10">
        <f>+'[1]all(net trust &amp;WF) (2)'!F63</f>
        <v>36229595</v>
      </c>
      <c r="G25" s="10">
        <f>+'[1]all(net trust &amp;WF) (2)'!G63</f>
        <v>13257695</v>
      </c>
      <c r="H25" s="10">
        <f t="shared" si="2"/>
        <v>49487290</v>
      </c>
      <c r="I25" s="10">
        <f t="shared" si="7"/>
        <v>1964855</v>
      </c>
      <c r="J25" s="10">
        <f t="shared" si="3"/>
        <v>1273737</v>
      </c>
      <c r="K25" s="10">
        <f t="shared" si="4"/>
        <v>3238592</v>
      </c>
      <c r="L25" s="16">
        <f t="shared" si="5"/>
        <v>94.855653111904999</v>
      </c>
      <c r="M25" s="16">
        <f t="shared" si="5"/>
        <v>91.234607848696541</v>
      </c>
      <c r="N25" s="16">
        <f t="shared" si="5"/>
        <v>93.857680749655358</v>
      </c>
      <c r="P25" s="5" t="b">
        <f>+C25='[1]NCA RELEASES (2)'!F63</f>
        <v>1</v>
      </c>
      <c r="Q25" s="5" t="b">
        <f>+D25='[1]NCA RELEASES (2)'!G63</f>
        <v>1</v>
      </c>
      <c r="R25" s="5" t="b">
        <f>+E25='[1]NCA RELEASES (2)'!F63+'[1]NCA RELEASES (2)'!G63</f>
        <v>1</v>
      </c>
      <c r="S25" s="5" t="b">
        <f>+F25='[1]all(net trust &amp;WF) (2)'!F63</f>
        <v>1</v>
      </c>
      <c r="T25" s="5" t="b">
        <f>+G25='[1]all(net trust &amp;WF) (2)'!G63</f>
        <v>1</v>
      </c>
      <c r="U25" s="5" t="b">
        <f>+H25='[1]all(net trust &amp;WF) (2)'!G21</f>
        <v>1</v>
      </c>
    </row>
    <row r="26" spans="2:21" x14ac:dyDescent="0.2">
      <c r="B26" s="18" t="s">
        <v>40</v>
      </c>
      <c r="C26" s="10">
        <f>+'[1]NCA RELEASES (2)'!F64</f>
        <v>3265137</v>
      </c>
      <c r="D26" s="10">
        <f>+'[1]NCA RELEASES (2)'!G64</f>
        <v>1168057</v>
      </c>
      <c r="E26" s="10">
        <f t="shared" si="6"/>
        <v>4433194</v>
      </c>
      <c r="F26" s="10">
        <f>+'[1]all(net trust &amp;WF) (2)'!F64</f>
        <v>3088605</v>
      </c>
      <c r="G26" s="10">
        <f>+'[1]all(net trust &amp;WF) (2)'!G64</f>
        <v>1077396</v>
      </c>
      <c r="H26" s="10">
        <f t="shared" si="2"/>
        <v>4166001</v>
      </c>
      <c r="I26" s="10">
        <f t="shared" si="7"/>
        <v>176532</v>
      </c>
      <c r="J26" s="10">
        <f t="shared" si="3"/>
        <v>90661</v>
      </c>
      <c r="K26" s="10">
        <f t="shared" si="4"/>
        <v>267193</v>
      </c>
      <c r="L26" s="16">
        <f t="shared" si="5"/>
        <v>94.593427473334202</v>
      </c>
      <c r="M26" s="16">
        <f t="shared" si="5"/>
        <v>92.23830686344931</v>
      </c>
      <c r="N26" s="16">
        <f t="shared" si="5"/>
        <v>93.972900802446276</v>
      </c>
      <c r="P26" s="5" t="b">
        <f>+C26='[1]NCA RELEASES (2)'!F64</f>
        <v>1</v>
      </c>
      <c r="Q26" s="5" t="b">
        <f>+D26='[1]NCA RELEASES (2)'!G64</f>
        <v>1</v>
      </c>
      <c r="R26" s="5" t="b">
        <f>+E26='[1]NCA RELEASES (2)'!F64+'[1]NCA RELEASES (2)'!G64</f>
        <v>1</v>
      </c>
      <c r="S26" s="5" t="b">
        <f>+F26='[1]all(net trust &amp;WF) (2)'!F64</f>
        <v>1</v>
      </c>
      <c r="T26" s="5" t="b">
        <f>+G26='[1]all(net trust &amp;WF) (2)'!G64</f>
        <v>1</v>
      </c>
      <c r="U26" s="5" t="b">
        <f>+H26='[1]all(net trust &amp;WF) (2)'!G22</f>
        <v>1</v>
      </c>
    </row>
    <row r="27" spans="2:21" x14ac:dyDescent="0.2">
      <c r="B27" s="6" t="s">
        <v>41</v>
      </c>
      <c r="C27" s="10">
        <f>+'[1]NCA RELEASES (2)'!F65</f>
        <v>4367227</v>
      </c>
      <c r="D27" s="10">
        <f>+'[1]NCA RELEASES (2)'!G65</f>
        <v>2051264</v>
      </c>
      <c r="E27" s="10">
        <f t="shared" si="6"/>
        <v>6418491</v>
      </c>
      <c r="F27" s="10">
        <f>+'[1]all(net trust &amp;WF) (2)'!F65</f>
        <v>2874633</v>
      </c>
      <c r="G27" s="10">
        <f>+'[1]all(net trust &amp;WF) (2)'!G65</f>
        <v>1347877</v>
      </c>
      <c r="H27" s="10">
        <f t="shared" si="2"/>
        <v>4222510</v>
      </c>
      <c r="I27" s="10">
        <f t="shared" si="7"/>
        <v>1492594</v>
      </c>
      <c r="J27" s="10">
        <f t="shared" si="3"/>
        <v>703387</v>
      </c>
      <c r="K27" s="10">
        <f t="shared" si="4"/>
        <v>2195981</v>
      </c>
      <c r="L27" s="16">
        <f t="shared" si="5"/>
        <v>65.822843648841697</v>
      </c>
      <c r="M27" s="16">
        <f t="shared" si="5"/>
        <v>65.709581994321553</v>
      </c>
      <c r="N27" s="16">
        <f t="shared" si="5"/>
        <v>65.786646736748551</v>
      </c>
      <c r="P27" s="5" t="b">
        <f>+C27='[1]NCA RELEASES (2)'!F65</f>
        <v>1</v>
      </c>
      <c r="Q27" s="5" t="b">
        <f>+D27='[1]NCA RELEASES (2)'!G65</f>
        <v>1</v>
      </c>
      <c r="R27" s="5" t="b">
        <f>+E27='[1]NCA RELEASES (2)'!F65+'[1]NCA RELEASES (2)'!G65</f>
        <v>1</v>
      </c>
      <c r="S27" s="5" t="b">
        <f>+F27='[1]all(net trust &amp;WF) (2)'!F65</f>
        <v>1</v>
      </c>
      <c r="T27" s="5" t="b">
        <f>+G27='[1]all(net trust &amp;WF) (2)'!G65</f>
        <v>1</v>
      </c>
      <c r="U27" s="5" t="b">
        <f>+H27='[1]all(net trust &amp;WF) (2)'!G23</f>
        <v>1</v>
      </c>
    </row>
    <row r="28" spans="2:21" x14ac:dyDescent="0.2">
      <c r="B28" s="6" t="s">
        <v>42</v>
      </c>
      <c r="C28" s="10">
        <f>+'[1]NCA RELEASES (2)'!F66</f>
        <v>33686585</v>
      </c>
      <c r="D28" s="10">
        <f>+'[1]NCA RELEASES (2)'!G66</f>
        <v>15510027</v>
      </c>
      <c r="E28" s="10">
        <f t="shared" si="6"/>
        <v>49196612</v>
      </c>
      <c r="F28" s="10">
        <f>+'[1]all(net trust &amp;WF) (2)'!F66</f>
        <v>30574472</v>
      </c>
      <c r="G28" s="10">
        <f>+'[1]all(net trust &amp;WF) (2)'!G66</f>
        <v>13754840</v>
      </c>
      <c r="H28" s="10">
        <f t="shared" si="2"/>
        <v>44329312</v>
      </c>
      <c r="I28" s="10">
        <f t="shared" si="7"/>
        <v>3112113</v>
      </c>
      <c r="J28" s="10">
        <f t="shared" si="3"/>
        <v>1755187</v>
      </c>
      <c r="K28" s="10">
        <f t="shared" si="4"/>
        <v>4867300</v>
      </c>
      <c r="L28" s="16">
        <f t="shared" si="5"/>
        <v>90.76156576868803</v>
      </c>
      <c r="M28" s="16">
        <f t="shared" si="5"/>
        <v>88.683533561869368</v>
      </c>
      <c r="N28" s="16">
        <f t="shared" si="5"/>
        <v>90.106432532386577</v>
      </c>
      <c r="P28" s="5" t="b">
        <f>+C28='[1]NCA RELEASES (2)'!F66</f>
        <v>1</v>
      </c>
      <c r="Q28" s="5" t="b">
        <f>+D28='[1]NCA RELEASES (2)'!G66</f>
        <v>1</v>
      </c>
      <c r="R28" s="5" t="b">
        <f>+E28='[1]NCA RELEASES (2)'!F66+'[1]NCA RELEASES (2)'!G66</f>
        <v>1</v>
      </c>
      <c r="S28" s="5" t="b">
        <f>+F28='[1]all(net trust &amp;WF) (2)'!F66</f>
        <v>1</v>
      </c>
      <c r="T28" s="5" t="b">
        <f>+G28='[1]all(net trust &amp;WF) (2)'!G66</f>
        <v>1</v>
      </c>
      <c r="U28" s="5" t="b">
        <f>+H28='[1]all(net trust &amp;WF) (2)'!G24</f>
        <v>1</v>
      </c>
    </row>
    <row r="29" spans="2:21" x14ac:dyDescent="0.2">
      <c r="B29" s="6" t="s">
        <v>43</v>
      </c>
      <c r="C29" s="10">
        <f>+'[1]NCA RELEASES (2)'!F67</f>
        <v>51457175</v>
      </c>
      <c r="D29" s="10">
        <f>+'[1]NCA RELEASES (2)'!G67</f>
        <v>32828713</v>
      </c>
      <c r="E29" s="10">
        <f t="shared" si="6"/>
        <v>84285888</v>
      </c>
      <c r="F29" s="10">
        <f>+'[1]all(net trust &amp;WF) (2)'!F67</f>
        <v>50137705</v>
      </c>
      <c r="G29" s="10">
        <f>+'[1]all(net trust &amp;WF) (2)'!G67</f>
        <v>29441716</v>
      </c>
      <c r="H29" s="10">
        <f t="shared" si="2"/>
        <v>79579421</v>
      </c>
      <c r="I29" s="10">
        <f t="shared" si="7"/>
        <v>1319470</v>
      </c>
      <c r="J29" s="10">
        <f t="shared" si="3"/>
        <v>3386997</v>
      </c>
      <c r="K29" s="10">
        <f t="shared" si="4"/>
        <v>4706467</v>
      </c>
      <c r="L29" s="16">
        <f t="shared" si="5"/>
        <v>97.435790052601988</v>
      </c>
      <c r="M29" s="16">
        <f t="shared" si="5"/>
        <v>89.682821254674224</v>
      </c>
      <c r="N29" s="16">
        <f t="shared" si="5"/>
        <v>94.416067610274212</v>
      </c>
      <c r="P29" s="5" t="b">
        <f>+C29='[1]NCA RELEASES (2)'!F67</f>
        <v>1</v>
      </c>
      <c r="Q29" s="5" t="b">
        <f>+D29='[1]NCA RELEASES (2)'!G67</f>
        <v>1</v>
      </c>
      <c r="R29" s="5" t="b">
        <f>+E29='[1]NCA RELEASES (2)'!F67+'[1]NCA RELEASES (2)'!G67</f>
        <v>1</v>
      </c>
      <c r="S29" s="5" t="b">
        <f>+F29='[1]all(net trust &amp;WF) (2)'!F67</f>
        <v>1</v>
      </c>
      <c r="T29" s="5" t="b">
        <f>+G29='[1]all(net trust &amp;WF) (2)'!G67</f>
        <v>1</v>
      </c>
      <c r="U29" s="5" t="b">
        <f>+H29='[1]all(net trust &amp;WF) (2)'!G25</f>
        <v>1</v>
      </c>
    </row>
    <row r="30" spans="2:21" x14ac:dyDescent="0.2">
      <c r="B30" s="6" t="s">
        <v>44</v>
      </c>
      <c r="C30" s="10">
        <f>+'[1]NCA RELEASES (2)'!F68</f>
        <v>4436385</v>
      </c>
      <c r="D30" s="10">
        <f>+'[1]NCA RELEASES (2)'!G68</f>
        <v>1653027</v>
      </c>
      <c r="E30" s="10">
        <f t="shared" si="6"/>
        <v>6089412</v>
      </c>
      <c r="F30" s="10">
        <f>+'[1]all(net trust &amp;WF) (2)'!F68</f>
        <v>3736688</v>
      </c>
      <c r="G30" s="10">
        <f>+'[1]all(net trust &amp;WF) (2)'!G68</f>
        <v>973060</v>
      </c>
      <c r="H30" s="10">
        <f t="shared" si="2"/>
        <v>4709748</v>
      </c>
      <c r="I30" s="10">
        <f t="shared" si="7"/>
        <v>699697</v>
      </c>
      <c r="J30" s="10">
        <f t="shared" si="3"/>
        <v>679967</v>
      </c>
      <c r="K30" s="10">
        <f t="shared" si="4"/>
        <v>1379664</v>
      </c>
      <c r="L30" s="16">
        <f t="shared" si="5"/>
        <v>84.228217343625502</v>
      </c>
      <c r="M30" s="16">
        <f t="shared" si="5"/>
        <v>58.865342187393189</v>
      </c>
      <c r="N30" s="16">
        <f t="shared" si="5"/>
        <v>77.343231169117814</v>
      </c>
      <c r="P30" s="5" t="b">
        <f>+C30='[1]NCA RELEASES (2)'!F68</f>
        <v>1</v>
      </c>
      <c r="Q30" s="5" t="b">
        <f>+D30='[1]NCA RELEASES (2)'!G68</f>
        <v>1</v>
      </c>
      <c r="R30" s="5" t="b">
        <f>+E30='[1]NCA RELEASES (2)'!F68+'[1]NCA RELEASES (2)'!G68</f>
        <v>1</v>
      </c>
      <c r="S30" s="5" t="b">
        <f>+F30='[1]all(net trust &amp;WF) (2)'!F68</f>
        <v>1</v>
      </c>
      <c r="T30" s="5" t="b">
        <f>+G30='[1]all(net trust &amp;WF) (2)'!G68</f>
        <v>1</v>
      </c>
      <c r="U30" s="5" t="b">
        <f>+H30='[1]all(net trust &amp;WF) (2)'!G26</f>
        <v>1</v>
      </c>
    </row>
    <row r="31" spans="2:21" x14ac:dyDescent="0.2">
      <c r="B31" s="6" t="s">
        <v>45</v>
      </c>
      <c r="C31" s="10">
        <f>+'[1]NCA RELEASES (2)'!F69</f>
        <v>20996838</v>
      </c>
      <c r="D31" s="10">
        <f>+'[1]NCA RELEASES (2)'!G69</f>
        <v>14792565</v>
      </c>
      <c r="E31" s="10">
        <f t="shared" si="6"/>
        <v>35789403</v>
      </c>
      <c r="F31" s="10">
        <f>+'[1]all(net trust &amp;WF) (2)'!F69</f>
        <v>20947486</v>
      </c>
      <c r="G31" s="10">
        <f>+'[1]all(net trust &amp;WF) (2)'!G69</f>
        <v>10201257</v>
      </c>
      <c r="H31" s="10">
        <f t="shared" si="2"/>
        <v>31148743</v>
      </c>
      <c r="I31" s="10">
        <f t="shared" si="7"/>
        <v>49352</v>
      </c>
      <c r="J31" s="10">
        <f t="shared" si="3"/>
        <v>4591308</v>
      </c>
      <c r="K31" s="10">
        <f t="shared" si="4"/>
        <v>4640660</v>
      </c>
      <c r="L31" s="16">
        <f t="shared" si="5"/>
        <v>99.764955085141878</v>
      </c>
      <c r="M31" s="16">
        <f t="shared" si="5"/>
        <v>68.962056276244184</v>
      </c>
      <c r="N31" s="16">
        <f t="shared" si="5"/>
        <v>87.03342439101317</v>
      </c>
      <c r="P31" s="5" t="b">
        <f>+C31='[1]NCA RELEASES (2)'!F69</f>
        <v>1</v>
      </c>
      <c r="Q31" s="5" t="b">
        <f>+D31='[1]NCA RELEASES (2)'!G69</f>
        <v>1</v>
      </c>
      <c r="R31" s="5" t="b">
        <f>+E31='[1]NCA RELEASES (2)'!F69+'[1]NCA RELEASES (2)'!G69</f>
        <v>1</v>
      </c>
      <c r="S31" s="5" t="b">
        <f>+F31='[1]all(net trust &amp;WF) (2)'!F69</f>
        <v>1</v>
      </c>
      <c r="T31" s="5" t="b">
        <f>+G31='[1]all(net trust &amp;WF) (2)'!G69</f>
        <v>1</v>
      </c>
      <c r="U31" s="5" t="b">
        <f>+H31='[1]all(net trust &amp;WF) (2)'!G27</f>
        <v>1</v>
      </c>
    </row>
    <row r="32" spans="2:21" x14ac:dyDescent="0.2">
      <c r="B32" s="6" t="s">
        <v>46</v>
      </c>
      <c r="C32" s="10">
        <f>+'[1]NCA RELEASES (2)'!F70</f>
        <v>773924</v>
      </c>
      <c r="D32" s="10">
        <f>+'[1]NCA RELEASES (2)'!G70</f>
        <v>410927</v>
      </c>
      <c r="E32" s="10">
        <f t="shared" si="6"/>
        <v>1184851</v>
      </c>
      <c r="F32" s="10">
        <f>+'[1]all(net trust &amp;WF) (2)'!F70</f>
        <v>609805</v>
      </c>
      <c r="G32" s="10">
        <f>+'[1]all(net trust &amp;WF) (2)'!G70</f>
        <v>128825</v>
      </c>
      <c r="H32" s="10">
        <f t="shared" si="2"/>
        <v>738630</v>
      </c>
      <c r="I32" s="10">
        <f t="shared" si="7"/>
        <v>164119</v>
      </c>
      <c r="J32" s="10">
        <f t="shared" si="3"/>
        <v>282102</v>
      </c>
      <c r="K32" s="10">
        <f t="shared" si="4"/>
        <v>446221</v>
      </c>
      <c r="L32" s="16">
        <f t="shared" si="5"/>
        <v>78.793912580563457</v>
      </c>
      <c r="M32" s="16">
        <f t="shared" si="5"/>
        <v>31.349850460057382</v>
      </c>
      <c r="N32" s="16">
        <f t="shared" si="5"/>
        <v>62.339484036389379</v>
      </c>
      <c r="P32" s="5" t="b">
        <f>+C32='[1]NCA RELEASES (2)'!F70</f>
        <v>1</v>
      </c>
      <c r="Q32" s="5" t="b">
        <f>+D32='[1]NCA RELEASES (2)'!G70</f>
        <v>1</v>
      </c>
      <c r="R32" s="5" t="b">
        <f>+E32='[1]NCA RELEASES (2)'!F70+'[1]NCA RELEASES (2)'!G70</f>
        <v>1</v>
      </c>
      <c r="S32" s="5" t="b">
        <f>+F32='[1]all(net trust &amp;WF) (2)'!F70</f>
        <v>1</v>
      </c>
      <c r="T32" s="5" t="b">
        <f>+G32='[1]all(net trust &amp;WF) (2)'!G70</f>
        <v>1</v>
      </c>
      <c r="U32" s="5" t="b">
        <f>+H32='[1]all(net trust &amp;WF) (2)'!G28</f>
        <v>1</v>
      </c>
    </row>
    <row r="33" spans="1:21" x14ac:dyDescent="0.2">
      <c r="B33" s="6" t="s">
        <v>47</v>
      </c>
      <c r="C33" s="10">
        <f>+'[1]NCA RELEASES (2)'!F71</f>
        <v>890026</v>
      </c>
      <c r="D33" s="10">
        <f>+'[1]NCA RELEASES (2)'!G71</f>
        <v>447505</v>
      </c>
      <c r="E33" s="10">
        <f t="shared" si="6"/>
        <v>1337531</v>
      </c>
      <c r="F33" s="10">
        <f>+'[1]all(net trust &amp;WF) (2)'!F71</f>
        <v>878172</v>
      </c>
      <c r="G33" s="10">
        <f>+'[1]all(net trust &amp;WF) (2)'!G71</f>
        <v>280730</v>
      </c>
      <c r="H33" s="10">
        <f t="shared" si="2"/>
        <v>1158902</v>
      </c>
      <c r="I33" s="10">
        <f t="shared" si="7"/>
        <v>11854</v>
      </c>
      <c r="J33" s="10">
        <f t="shared" si="3"/>
        <v>166775</v>
      </c>
      <c r="K33" s="10">
        <f t="shared" si="4"/>
        <v>178629</v>
      </c>
      <c r="L33" s="16">
        <f t="shared" si="5"/>
        <v>98.668128796237411</v>
      </c>
      <c r="M33" s="16">
        <f t="shared" si="5"/>
        <v>62.732259974748885</v>
      </c>
      <c r="N33" s="16">
        <f t="shared" si="5"/>
        <v>86.644870287118579</v>
      </c>
      <c r="P33" s="5" t="b">
        <f>+C33='[1]NCA RELEASES (2)'!F71</f>
        <v>1</v>
      </c>
      <c r="Q33" s="5" t="b">
        <f>+D33='[1]NCA RELEASES (2)'!G71</f>
        <v>1</v>
      </c>
      <c r="R33" s="5" t="b">
        <f>+E33='[1]NCA RELEASES (2)'!F71+'[1]NCA RELEASES (2)'!G71</f>
        <v>1</v>
      </c>
      <c r="S33" s="5" t="b">
        <f>+F33='[1]all(net trust &amp;WF) (2)'!F71</f>
        <v>1</v>
      </c>
      <c r="T33" s="5" t="b">
        <f>+G33='[1]all(net trust &amp;WF) (2)'!G71</f>
        <v>1</v>
      </c>
      <c r="U33" s="5" t="b">
        <f>+H33='[1]all(net trust &amp;WF) (2)'!G29</f>
        <v>1</v>
      </c>
    </row>
    <row r="34" spans="1:21" x14ac:dyDescent="0.2">
      <c r="B34" s="6" t="s">
        <v>48</v>
      </c>
      <c r="C34" s="10">
        <f>+'[1]NCA RELEASES (2)'!F72</f>
        <v>9804488</v>
      </c>
      <c r="D34" s="10">
        <f>+'[1]NCA RELEASES (2)'!G72</f>
        <v>2238126</v>
      </c>
      <c r="E34" s="10">
        <f t="shared" si="6"/>
        <v>12042614</v>
      </c>
      <c r="F34" s="10">
        <f>+'[1]all(net trust &amp;WF) (2)'!F72</f>
        <v>6821075</v>
      </c>
      <c r="G34" s="10">
        <f>+'[1]all(net trust &amp;WF) (2)'!G72</f>
        <v>1172705</v>
      </c>
      <c r="H34" s="10">
        <f t="shared" si="2"/>
        <v>7993780</v>
      </c>
      <c r="I34" s="10">
        <f t="shared" si="7"/>
        <v>2983413</v>
      </c>
      <c r="J34" s="10">
        <f t="shared" si="3"/>
        <v>1065421</v>
      </c>
      <c r="K34" s="10">
        <f t="shared" si="4"/>
        <v>4048834</v>
      </c>
      <c r="L34" s="16">
        <f t="shared" si="5"/>
        <v>69.570945469054578</v>
      </c>
      <c r="M34" s="16">
        <f t="shared" si="5"/>
        <v>52.396737270377095</v>
      </c>
      <c r="N34" s="16">
        <f t="shared" si="5"/>
        <v>66.3791100503595</v>
      </c>
      <c r="P34" s="5" t="b">
        <f>+C34='[1]NCA RELEASES (2)'!F72</f>
        <v>1</v>
      </c>
      <c r="Q34" s="5" t="b">
        <f>+D34='[1]NCA RELEASES (2)'!G72</f>
        <v>1</v>
      </c>
      <c r="R34" s="5" t="b">
        <f>+E34='[1]NCA RELEASES (2)'!F72+'[1]NCA RELEASES (2)'!G72</f>
        <v>1</v>
      </c>
      <c r="S34" s="5" t="b">
        <f>+F34='[1]all(net trust &amp;WF) (2)'!F72</f>
        <v>1</v>
      </c>
      <c r="T34" s="5" t="b">
        <f>+G34='[1]all(net trust &amp;WF) (2)'!G72</f>
        <v>1</v>
      </c>
      <c r="U34" s="5" t="b">
        <f>+H34='[1]all(net trust &amp;WF) (2)'!G30</f>
        <v>1</v>
      </c>
    </row>
    <row r="35" spans="1:21" x14ac:dyDescent="0.2">
      <c r="B35" s="19" t="s">
        <v>49</v>
      </c>
      <c r="C35" s="10">
        <f>+'[1]NCA RELEASES (2)'!F73</f>
        <v>1398026</v>
      </c>
      <c r="D35" s="10">
        <f>+'[1]NCA RELEASES (2)'!G73</f>
        <v>562010</v>
      </c>
      <c r="E35" s="10">
        <f t="shared" si="6"/>
        <v>1960036</v>
      </c>
      <c r="F35" s="10">
        <f>+'[1]all(net trust &amp;WF) (2)'!F73</f>
        <v>1371425</v>
      </c>
      <c r="G35" s="10">
        <f>+'[1]all(net trust &amp;WF) (2)'!G73</f>
        <v>477789</v>
      </c>
      <c r="H35" s="10">
        <f t="shared" si="2"/>
        <v>1849214</v>
      </c>
      <c r="I35" s="10">
        <f t="shared" si="7"/>
        <v>26601</v>
      </c>
      <c r="J35" s="10">
        <f t="shared" si="3"/>
        <v>84221</v>
      </c>
      <c r="K35" s="10">
        <f t="shared" si="4"/>
        <v>110822</v>
      </c>
      <c r="L35" s="16">
        <f t="shared" si="5"/>
        <v>98.097245687848428</v>
      </c>
      <c r="M35" s="16">
        <f t="shared" si="5"/>
        <v>85.014323588548251</v>
      </c>
      <c r="N35" s="16">
        <f t="shared" si="5"/>
        <v>94.345920176976335</v>
      </c>
      <c r="P35" s="5" t="b">
        <f>+C35='[1]NCA RELEASES (2)'!F73</f>
        <v>1</v>
      </c>
      <c r="Q35" s="5" t="b">
        <f>+D35='[1]NCA RELEASES (2)'!G73</f>
        <v>1</v>
      </c>
      <c r="R35" s="5" t="b">
        <f>+E35='[1]NCA RELEASES (2)'!F73+'[1]NCA RELEASES (2)'!G73</f>
        <v>1</v>
      </c>
      <c r="S35" s="5" t="b">
        <f>+F35='[1]all(net trust &amp;WF) (2)'!F73</f>
        <v>1</v>
      </c>
      <c r="T35" s="5" t="b">
        <f>+G35='[1]all(net trust &amp;WF) (2)'!G73</f>
        <v>1</v>
      </c>
      <c r="U35" s="5" t="b">
        <f>+H35='[1]all(net trust &amp;WF) (2)'!G31</f>
        <v>1</v>
      </c>
    </row>
    <row r="36" spans="1:21" x14ac:dyDescent="0.2">
      <c r="B36" s="6" t="s">
        <v>50</v>
      </c>
      <c r="C36" s="10">
        <f>+'[1]NCA RELEASES (2)'!F74</f>
        <v>280177</v>
      </c>
      <c r="D36" s="10">
        <f>+'[1]NCA RELEASES (2)'!G74</f>
        <v>110899</v>
      </c>
      <c r="E36" s="10">
        <f t="shared" si="6"/>
        <v>391076</v>
      </c>
      <c r="F36" s="10">
        <f>+'[1]all(net trust &amp;WF) (2)'!F74</f>
        <v>266010</v>
      </c>
      <c r="G36" s="10">
        <f>+'[1]all(net trust &amp;WF) (2)'!G74</f>
        <v>85601</v>
      </c>
      <c r="H36" s="10">
        <f t="shared" si="2"/>
        <v>351611</v>
      </c>
      <c r="I36" s="10">
        <f t="shared" si="7"/>
        <v>14167</v>
      </c>
      <c r="J36" s="10">
        <f t="shared" si="3"/>
        <v>25298</v>
      </c>
      <c r="K36" s="10">
        <f t="shared" si="4"/>
        <v>39465</v>
      </c>
      <c r="L36" s="16">
        <f t="shared" si="5"/>
        <v>94.943553539369745</v>
      </c>
      <c r="M36" s="16">
        <f t="shared" si="5"/>
        <v>77.188252373781552</v>
      </c>
      <c r="N36" s="16">
        <f t="shared" si="5"/>
        <v>89.908611113952276</v>
      </c>
      <c r="P36" s="5" t="b">
        <f>+C36='[1]NCA RELEASES (2)'!F74</f>
        <v>1</v>
      </c>
      <c r="Q36" s="5" t="b">
        <f>+D36='[1]NCA RELEASES (2)'!G74</f>
        <v>1</v>
      </c>
      <c r="R36" s="5" t="b">
        <f>+E36='[1]NCA RELEASES (2)'!F74+'[1]NCA RELEASES (2)'!G74</f>
        <v>1</v>
      </c>
      <c r="S36" s="5" t="b">
        <f>+F36='[1]all(net trust &amp;WF) (2)'!F74</f>
        <v>1</v>
      </c>
      <c r="T36" s="5" t="b">
        <f>+G36='[1]all(net trust &amp;WF) (2)'!G74</f>
        <v>1</v>
      </c>
      <c r="U36" s="5" t="b">
        <f>+H36='[1]all(net trust &amp;WF) (2)'!G32</f>
        <v>1</v>
      </c>
    </row>
    <row r="37" spans="1:21" x14ac:dyDescent="0.2">
      <c r="B37" s="6" t="s">
        <v>51</v>
      </c>
      <c r="C37" s="10">
        <f>+'[1]NCA RELEASES (2)'!F75</f>
        <v>3935873</v>
      </c>
      <c r="D37" s="10">
        <f>+'[1]NCA RELEASES (2)'!G75</f>
        <v>3014603</v>
      </c>
      <c r="E37" s="10">
        <f t="shared" si="6"/>
        <v>6950476</v>
      </c>
      <c r="F37" s="10">
        <f>+'[1]all(net trust &amp;WF) (2)'!F75</f>
        <v>3058075</v>
      </c>
      <c r="G37" s="10">
        <f>+'[1]all(net trust &amp;WF) (2)'!G75</f>
        <v>720631</v>
      </c>
      <c r="H37" s="10">
        <f t="shared" si="2"/>
        <v>3778706</v>
      </c>
      <c r="I37" s="10">
        <f t="shared" si="7"/>
        <v>877798</v>
      </c>
      <c r="J37" s="10">
        <f t="shared" si="3"/>
        <v>2293972</v>
      </c>
      <c r="K37" s="10">
        <f t="shared" si="4"/>
        <v>3171770</v>
      </c>
      <c r="L37" s="16">
        <f t="shared" si="5"/>
        <v>77.697501926510341</v>
      </c>
      <c r="M37" s="16">
        <f t="shared" si="5"/>
        <v>23.904673351681797</v>
      </c>
      <c r="N37" s="16">
        <f t="shared" si="5"/>
        <v>54.366147009212028</v>
      </c>
      <c r="P37" s="5" t="b">
        <f>+C37='[1]NCA RELEASES (2)'!F75</f>
        <v>1</v>
      </c>
      <c r="Q37" s="5" t="b">
        <f>+D37='[1]NCA RELEASES (2)'!G75</f>
        <v>1</v>
      </c>
      <c r="R37" s="5" t="b">
        <f>+E37='[1]NCA RELEASES (2)'!F75+'[1]NCA RELEASES (2)'!G75</f>
        <v>1</v>
      </c>
      <c r="S37" s="5" t="b">
        <f>+F37='[1]all(net trust &amp;WF) (2)'!F75</f>
        <v>1</v>
      </c>
      <c r="T37" s="5" t="b">
        <f>+G37='[1]all(net trust &amp;WF) (2)'!G75</f>
        <v>1</v>
      </c>
      <c r="U37" s="5" t="b">
        <f>+H37='[1]all(net trust &amp;WF) (2)'!G33</f>
        <v>1</v>
      </c>
    </row>
    <row r="38" spans="1:21" x14ac:dyDescent="0.2">
      <c r="B38" s="6" t="s">
        <v>52</v>
      </c>
      <c r="C38" s="10">
        <f>+'[1]NCA RELEASES (2)'!F76</f>
        <v>726</v>
      </c>
      <c r="D38" s="10">
        <f>+'[1]NCA RELEASES (2)'!G76</f>
        <v>230</v>
      </c>
      <c r="E38" s="10">
        <f t="shared" si="6"/>
        <v>956</v>
      </c>
      <c r="F38" s="10">
        <f>+'[1]all(net trust &amp;WF) (2)'!F76</f>
        <v>568</v>
      </c>
      <c r="G38" s="10">
        <f>+'[1]all(net trust &amp;WF) (2)'!G76</f>
        <v>146</v>
      </c>
      <c r="H38" s="10">
        <f t="shared" si="2"/>
        <v>714</v>
      </c>
      <c r="I38" s="10">
        <f t="shared" si="7"/>
        <v>158</v>
      </c>
      <c r="J38" s="10">
        <f t="shared" si="3"/>
        <v>84</v>
      </c>
      <c r="K38" s="10">
        <f t="shared" si="4"/>
        <v>242</v>
      </c>
      <c r="L38" s="16">
        <f t="shared" si="5"/>
        <v>78.236914600550961</v>
      </c>
      <c r="M38" s="16">
        <f t="shared" si="5"/>
        <v>63.478260869565219</v>
      </c>
      <c r="N38" s="16">
        <f t="shared" si="5"/>
        <v>74.686192468619254</v>
      </c>
      <c r="P38" s="5" t="b">
        <f>+C38='[1]NCA RELEASES (2)'!F76</f>
        <v>1</v>
      </c>
      <c r="Q38" s="5" t="b">
        <f>+D38='[1]NCA RELEASES (2)'!G76</f>
        <v>1</v>
      </c>
      <c r="R38" s="5" t="b">
        <f>+E38='[1]NCA RELEASES (2)'!F76+'[1]NCA RELEASES (2)'!G76</f>
        <v>1</v>
      </c>
      <c r="S38" s="5" t="b">
        <f>+F38='[1]all(net trust &amp;WF) (2)'!F76</f>
        <v>1</v>
      </c>
      <c r="T38" s="5" t="b">
        <f>+G38='[1]all(net trust &amp;WF) (2)'!G76</f>
        <v>1</v>
      </c>
      <c r="U38" s="5" t="b">
        <f>+H38='[1]all(net trust &amp;WF) (2)'!G34</f>
        <v>1</v>
      </c>
    </row>
    <row r="39" spans="1:21" x14ac:dyDescent="0.2">
      <c r="B39" s="6" t="s">
        <v>53</v>
      </c>
      <c r="C39" s="10">
        <f>+'[1]NCA RELEASES (2)'!F77</f>
        <v>5499519</v>
      </c>
      <c r="D39" s="10">
        <f>+'[1]NCA RELEASES (2)'!G77</f>
        <v>2092204</v>
      </c>
      <c r="E39" s="10">
        <f t="shared" si="6"/>
        <v>7591723</v>
      </c>
      <c r="F39" s="10">
        <f>+'[1]all(net trust &amp;WF) (2)'!F77</f>
        <v>5495267</v>
      </c>
      <c r="G39" s="10">
        <f>+'[1]all(net trust &amp;WF) (2)'!G77</f>
        <v>1423302</v>
      </c>
      <c r="H39" s="10">
        <f t="shared" si="2"/>
        <v>6918569</v>
      </c>
      <c r="I39" s="10">
        <f t="shared" si="7"/>
        <v>4252</v>
      </c>
      <c r="J39" s="10">
        <f t="shared" si="3"/>
        <v>668902</v>
      </c>
      <c r="K39" s="10">
        <f t="shared" si="4"/>
        <v>673154</v>
      </c>
      <c r="L39" s="16">
        <f t="shared" si="5"/>
        <v>99.922684147468161</v>
      </c>
      <c r="M39" s="16">
        <f t="shared" si="5"/>
        <v>68.02883466430616</v>
      </c>
      <c r="N39" s="16">
        <f t="shared" si="5"/>
        <v>91.133053721796756</v>
      </c>
      <c r="P39" s="5" t="b">
        <f>+C39='[1]NCA RELEASES (2)'!F77</f>
        <v>1</v>
      </c>
      <c r="Q39" s="5" t="b">
        <f>+D39='[1]NCA RELEASES (2)'!G77</f>
        <v>1</v>
      </c>
      <c r="R39" s="5" t="b">
        <f>+E39='[1]NCA RELEASES (2)'!F77+'[1]NCA RELEASES (2)'!G77</f>
        <v>1</v>
      </c>
      <c r="S39" s="5" t="b">
        <f>+F39='[1]all(net trust &amp;WF) (2)'!F77</f>
        <v>1</v>
      </c>
      <c r="T39" s="5" t="b">
        <f>+G39='[1]all(net trust &amp;WF) (2)'!G77</f>
        <v>1</v>
      </c>
      <c r="U39" s="5" t="b">
        <f>+H39='[1]all(net trust &amp;WF) (2)'!G35</f>
        <v>1</v>
      </c>
    </row>
    <row r="40" spans="1:21" x14ac:dyDescent="0.2">
      <c r="B40" s="6" t="s">
        <v>54</v>
      </c>
      <c r="C40" s="10">
        <f>+'[1]NCA RELEASES (2)'!F78</f>
        <v>362454</v>
      </c>
      <c r="D40" s="10">
        <f>+'[1]NCA RELEASES (2)'!G78</f>
        <v>116542</v>
      </c>
      <c r="E40" s="10">
        <f t="shared" si="6"/>
        <v>478996</v>
      </c>
      <c r="F40" s="10">
        <f>+'[1]all(net trust &amp;WF) (2)'!F78</f>
        <v>360687</v>
      </c>
      <c r="G40" s="10">
        <f>+'[1]all(net trust &amp;WF) (2)'!G78</f>
        <v>82031</v>
      </c>
      <c r="H40" s="10">
        <f t="shared" si="2"/>
        <v>442718</v>
      </c>
      <c r="I40" s="10">
        <f t="shared" si="7"/>
        <v>1767</v>
      </c>
      <c r="J40" s="10">
        <f t="shared" si="3"/>
        <v>34511</v>
      </c>
      <c r="K40" s="10">
        <f t="shared" si="4"/>
        <v>36278</v>
      </c>
      <c r="L40" s="16">
        <f t="shared" si="5"/>
        <v>99.512489860782338</v>
      </c>
      <c r="M40" s="16">
        <f t="shared" si="5"/>
        <v>70.387499785485062</v>
      </c>
      <c r="N40" s="16">
        <f t="shared" si="5"/>
        <v>92.426241555253071</v>
      </c>
      <c r="P40" s="5" t="b">
        <f>+C40='[1]NCA RELEASES (2)'!F78</f>
        <v>1</v>
      </c>
      <c r="Q40" s="5" t="b">
        <f>+D40='[1]NCA RELEASES (2)'!G78</f>
        <v>1</v>
      </c>
      <c r="R40" s="5" t="b">
        <f>+E40='[1]NCA RELEASES (2)'!F78+'[1]NCA RELEASES (2)'!G78</f>
        <v>1</v>
      </c>
      <c r="S40" s="5" t="b">
        <f>+F40='[1]all(net trust &amp;WF) (2)'!F78</f>
        <v>1</v>
      </c>
      <c r="T40" s="5" t="b">
        <f>+G40='[1]all(net trust &amp;WF) (2)'!G78</f>
        <v>1</v>
      </c>
      <c r="U40" s="5" t="b">
        <f>+H40='[1]all(net trust &amp;WF) (2)'!G36</f>
        <v>1</v>
      </c>
    </row>
    <row r="41" spans="1:21" x14ac:dyDescent="0.2">
      <c r="B41" s="6" t="s">
        <v>55</v>
      </c>
      <c r="C41" s="10">
        <f>+'[1]NCA RELEASES (2)'!F79</f>
        <v>2031237</v>
      </c>
      <c r="D41" s="10">
        <f>+'[1]NCA RELEASES (2)'!G79</f>
        <v>699294</v>
      </c>
      <c r="E41" s="10">
        <f t="shared" si="6"/>
        <v>2730531</v>
      </c>
      <c r="F41" s="10">
        <f>+'[1]all(net trust &amp;WF) (2)'!F79</f>
        <v>1987073</v>
      </c>
      <c r="G41" s="10">
        <f>+'[1]all(net trust &amp;WF) (2)'!G79</f>
        <v>480125</v>
      </c>
      <c r="H41" s="10">
        <f t="shared" si="2"/>
        <v>2467198</v>
      </c>
      <c r="I41" s="10">
        <f t="shared" si="7"/>
        <v>44164</v>
      </c>
      <c r="J41" s="10">
        <f t="shared" si="3"/>
        <v>219169</v>
      </c>
      <c r="K41" s="10">
        <f t="shared" si="4"/>
        <v>263333</v>
      </c>
      <c r="L41" s="16">
        <f t="shared" si="5"/>
        <v>97.825758392546021</v>
      </c>
      <c r="M41" s="16">
        <f t="shared" si="5"/>
        <v>68.658532748743724</v>
      </c>
      <c r="N41" s="16">
        <f t="shared" si="5"/>
        <v>90.355978379296914</v>
      </c>
      <c r="P41" s="5" t="b">
        <f>+C41='[1]NCA RELEASES (2)'!F79</f>
        <v>1</v>
      </c>
      <c r="Q41" s="5" t="b">
        <f>+D41='[1]NCA RELEASES (2)'!G79</f>
        <v>1</v>
      </c>
      <c r="R41" s="5" t="b">
        <f>+E41='[1]NCA RELEASES (2)'!F79+'[1]NCA RELEASES (2)'!G79</f>
        <v>1</v>
      </c>
      <c r="S41" s="5" t="b">
        <f>+F41='[1]all(net trust &amp;WF) (2)'!F79</f>
        <v>1</v>
      </c>
      <c r="T41" s="5" t="b">
        <f>+G41='[1]all(net trust &amp;WF) (2)'!G79</f>
        <v>1</v>
      </c>
      <c r="U41" s="5" t="b">
        <f>+H41='[1]all(net trust &amp;WF) (2)'!G37</f>
        <v>1</v>
      </c>
    </row>
    <row r="42" spans="1:21" x14ac:dyDescent="0.2">
      <c r="B42" s="6" t="s">
        <v>56</v>
      </c>
      <c r="C42" s="10">
        <f>+'[1]NCA RELEASES (2)'!F80</f>
        <v>3086675</v>
      </c>
      <c r="D42" s="10">
        <f>+'[1]NCA RELEASES (2)'!G80</f>
        <v>2364501</v>
      </c>
      <c r="E42" s="10">
        <f t="shared" si="6"/>
        <v>5451176</v>
      </c>
      <c r="F42" s="10">
        <f>+'[1]all(net trust &amp;WF) (2)'!F80</f>
        <v>3068589</v>
      </c>
      <c r="G42" s="10">
        <f>+'[1]all(net trust &amp;WF) (2)'!G80</f>
        <v>2356568</v>
      </c>
      <c r="H42" s="10">
        <f t="shared" si="2"/>
        <v>5425157</v>
      </c>
      <c r="I42" s="10">
        <f t="shared" si="7"/>
        <v>18086</v>
      </c>
      <c r="J42" s="10">
        <f t="shared" si="3"/>
        <v>7933</v>
      </c>
      <c r="K42" s="10">
        <f t="shared" si="4"/>
        <v>26019</v>
      </c>
      <c r="L42" s="16">
        <f t="shared" si="5"/>
        <v>99.414062057067881</v>
      </c>
      <c r="M42" s="16">
        <f t="shared" si="5"/>
        <v>99.664495806937708</v>
      </c>
      <c r="N42" s="16">
        <f t="shared" si="5"/>
        <v>99.522690149795196</v>
      </c>
      <c r="P42" s="5" t="b">
        <f>+C42='[1]NCA RELEASES (2)'!F80</f>
        <v>1</v>
      </c>
      <c r="Q42" s="5" t="b">
        <f>+D42='[1]NCA RELEASES (2)'!G80</f>
        <v>1</v>
      </c>
      <c r="R42" s="5" t="b">
        <f>+E42='[1]NCA RELEASES (2)'!F80+'[1]NCA RELEASES (2)'!G80</f>
        <v>1</v>
      </c>
      <c r="S42" s="5" t="b">
        <f>+F42='[1]all(net trust &amp;WF) (2)'!F80</f>
        <v>1</v>
      </c>
      <c r="T42" s="5" t="b">
        <f>+G42='[1]all(net trust &amp;WF) (2)'!G80</f>
        <v>1</v>
      </c>
      <c r="U42" s="5" t="b">
        <f>+H42='[1]all(net trust &amp;WF) (2)'!G38</f>
        <v>1</v>
      </c>
    </row>
    <row r="43" spans="1:21" x14ac:dyDescent="0.2">
      <c r="B43" s="6" t="s">
        <v>57</v>
      </c>
      <c r="C43" s="10">
        <f>+'[1]NCA RELEASES (2)'!F81</f>
        <v>434850</v>
      </c>
      <c r="D43" s="10">
        <f>+'[1]NCA RELEASES (2)'!G81</f>
        <v>182065</v>
      </c>
      <c r="E43" s="10">
        <f t="shared" si="6"/>
        <v>616915</v>
      </c>
      <c r="F43" s="10">
        <f>+'[1]all(net trust &amp;WF) (2)'!F81</f>
        <v>434850</v>
      </c>
      <c r="G43" s="10">
        <f>+'[1]all(net trust &amp;WF) (2)'!G81</f>
        <v>80628</v>
      </c>
      <c r="H43" s="10">
        <f t="shared" si="2"/>
        <v>515478</v>
      </c>
      <c r="I43" s="10">
        <f t="shared" si="7"/>
        <v>0</v>
      </c>
      <c r="J43" s="10">
        <f t="shared" si="3"/>
        <v>101437</v>
      </c>
      <c r="K43" s="10">
        <f t="shared" si="4"/>
        <v>101437</v>
      </c>
      <c r="L43" s="16">
        <f t="shared" si="5"/>
        <v>100</v>
      </c>
      <c r="M43" s="16">
        <f t="shared" si="5"/>
        <v>44.285282728695798</v>
      </c>
      <c r="N43" s="16">
        <f t="shared" si="5"/>
        <v>83.557378244977016</v>
      </c>
      <c r="P43" s="5" t="b">
        <f>+C43='[1]NCA RELEASES (2)'!F81</f>
        <v>1</v>
      </c>
      <c r="Q43" s="5" t="b">
        <f>+D43='[1]NCA RELEASES (2)'!G81</f>
        <v>1</v>
      </c>
      <c r="R43" s="5" t="b">
        <f>+E43='[1]NCA RELEASES (2)'!F81+'[1]NCA RELEASES (2)'!G81</f>
        <v>1</v>
      </c>
      <c r="S43" s="5" t="b">
        <f>+F43='[1]all(net trust &amp;WF) (2)'!F81</f>
        <v>1</v>
      </c>
      <c r="T43" s="5" t="b">
        <f>+G43='[1]all(net trust &amp;WF) (2)'!G81</f>
        <v>1</v>
      </c>
      <c r="U43" s="5" t="b">
        <f>+H43='[1]all(net trust &amp;WF) (2)'!G39</f>
        <v>1</v>
      </c>
    </row>
    <row r="44" spans="1:21" x14ac:dyDescent="0.2">
      <c r="B44" s="6" t="s">
        <v>58</v>
      </c>
      <c r="C44" s="10">
        <f>+'[1]NCA RELEASES (2)'!F82</f>
        <v>88256</v>
      </c>
      <c r="D44" s="10">
        <f>+'[1]NCA RELEASES (2)'!G82</f>
        <v>38985</v>
      </c>
      <c r="E44" s="10">
        <f t="shared" si="6"/>
        <v>127241</v>
      </c>
      <c r="F44" s="10">
        <f>+'[1]all(net trust &amp;WF) (2)'!F82</f>
        <v>87725</v>
      </c>
      <c r="G44" s="10">
        <f>+'[1]all(net trust &amp;WF) (2)'!G82</f>
        <v>33006</v>
      </c>
      <c r="H44" s="10">
        <f t="shared" si="2"/>
        <v>120731</v>
      </c>
      <c r="I44" s="10">
        <f t="shared" si="7"/>
        <v>531</v>
      </c>
      <c r="J44" s="10">
        <f t="shared" si="3"/>
        <v>5979</v>
      </c>
      <c r="K44" s="10">
        <f t="shared" si="4"/>
        <v>6510</v>
      </c>
      <c r="L44" s="16">
        <f t="shared" si="5"/>
        <v>99.398341189267583</v>
      </c>
      <c r="M44" s="16">
        <f t="shared" si="5"/>
        <v>84.663332050788767</v>
      </c>
      <c r="N44" s="16">
        <f t="shared" si="5"/>
        <v>94.883724585628855</v>
      </c>
      <c r="P44" s="5" t="b">
        <f>+C44='[1]NCA RELEASES (2)'!F82</f>
        <v>1</v>
      </c>
      <c r="Q44" s="5" t="b">
        <f>+D44='[1]NCA RELEASES (2)'!G82</f>
        <v>1</v>
      </c>
      <c r="R44" s="5" t="b">
        <f>+E44='[1]NCA RELEASES (2)'!F82+'[1]NCA RELEASES (2)'!G82</f>
        <v>1</v>
      </c>
      <c r="S44" s="5" t="b">
        <f>+F44='[1]all(net trust &amp;WF) (2)'!F82</f>
        <v>1</v>
      </c>
      <c r="T44" s="5" t="b">
        <f>+G44='[1]all(net trust &amp;WF) (2)'!G82</f>
        <v>1</v>
      </c>
      <c r="U44" s="5" t="b">
        <f>+H44='[1]all(net trust &amp;WF) (2)'!G40</f>
        <v>1</v>
      </c>
    </row>
    <row r="45" spans="1:21" x14ac:dyDescent="0.2">
      <c r="B45" s="6" t="s">
        <v>59</v>
      </c>
      <c r="C45" s="10">
        <f>+'[1]NCA RELEASES (2)'!F83</f>
        <v>8118023</v>
      </c>
      <c r="D45" s="10">
        <f>+'[1]NCA RELEASES (2)'!G83</f>
        <v>1977567</v>
      </c>
      <c r="E45" s="10">
        <f t="shared" si="6"/>
        <v>10095590</v>
      </c>
      <c r="F45" s="10">
        <f>+'[1]all(net trust &amp;WF) (2)'!F83</f>
        <v>8032100</v>
      </c>
      <c r="G45" s="10">
        <f>+'[1]all(net trust &amp;WF) (2)'!G83</f>
        <v>1130804</v>
      </c>
      <c r="H45" s="10">
        <f t="shared" si="2"/>
        <v>9162904</v>
      </c>
      <c r="I45" s="10">
        <f t="shared" si="7"/>
        <v>85923</v>
      </c>
      <c r="J45" s="10">
        <f t="shared" si="3"/>
        <v>846763</v>
      </c>
      <c r="K45" s="10">
        <f t="shared" si="4"/>
        <v>932686</v>
      </c>
      <c r="L45" s="16">
        <f t="shared" si="5"/>
        <v>98.941577278113158</v>
      </c>
      <c r="M45" s="16">
        <f t="shared" si="5"/>
        <v>57.181577160217579</v>
      </c>
      <c r="N45" s="16">
        <f t="shared" si="5"/>
        <v>90.761451287146173</v>
      </c>
      <c r="P45" s="5" t="b">
        <f>+C45='[1]NCA RELEASES (2)'!F83</f>
        <v>1</v>
      </c>
      <c r="Q45" s="5" t="b">
        <f>+D45='[1]NCA RELEASES (2)'!G83</f>
        <v>1</v>
      </c>
      <c r="R45" s="5" t="b">
        <f>+E45='[1]NCA RELEASES (2)'!F83+'[1]NCA RELEASES (2)'!G83</f>
        <v>1</v>
      </c>
      <c r="S45" s="5" t="b">
        <f>+F45='[1]all(net trust &amp;WF) (2)'!F83</f>
        <v>1</v>
      </c>
      <c r="T45" s="5" t="b">
        <f>+G45='[1]all(net trust &amp;WF) (2)'!G83</f>
        <v>1</v>
      </c>
      <c r="U45" s="5" t="b">
        <f>+H45='[1]all(net trust &amp;WF) (2)'!G41</f>
        <v>1</v>
      </c>
    </row>
    <row r="46" spans="1:21" x14ac:dyDescent="0.2">
      <c r="C46" s="10"/>
      <c r="D46" s="10"/>
      <c r="E46" s="10"/>
      <c r="F46" s="10"/>
      <c r="G46" s="10"/>
      <c r="H46" s="10"/>
      <c r="I46" s="10"/>
      <c r="J46" s="10"/>
      <c r="K46" s="10"/>
      <c r="L46" s="16"/>
      <c r="M46" s="16"/>
      <c r="N46" s="16"/>
    </row>
    <row r="47" spans="1:21" ht="15" x14ac:dyDescent="0.35">
      <c r="A47" s="6" t="s">
        <v>60</v>
      </c>
      <c r="C47" s="17">
        <f t="shared" ref="C47:K47" si="8">SUM(C49:C51)</f>
        <v>134442579</v>
      </c>
      <c r="D47" s="17">
        <f t="shared" si="8"/>
        <v>37092566</v>
      </c>
      <c r="E47" s="17">
        <f t="shared" si="8"/>
        <v>171535145</v>
      </c>
      <c r="F47" s="17">
        <f t="shared" si="8"/>
        <v>134391650</v>
      </c>
      <c r="G47" s="17">
        <f t="shared" si="8"/>
        <v>35386159</v>
      </c>
      <c r="H47" s="17">
        <f t="shared" si="8"/>
        <v>169777809</v>
      </c>
      <c r="I47" s="17">
        <f t="shared" si="8"/>
        <v>50929</v>
      </c>
      <c r="J47" s="17">
        <f t="shared" si="8"/>
        <v>1706407</v>
      </c>
      <c r="K47" s="17">
        <f t="shared" si="8"/>
        <v>1757336</v>
      </c>
      <c r="L47" s="16">
        <f>+F47/C47*100</f>
        <v>99.962118400004812</v>
      </c>
      <c r="M47" s="16">
        <f>+G47/D47*100</f>
        <v>95.39959839931268</v>
      </c>
      <c r="N47" s="16">
        <f>+H47/E47*100</f>
        <v>98.975524228577186</v>
      </c>
    </row>
    <row r="48" spans="1:21" x14ac:dyDescent="0.2">
      <c r="C48" s="10"/>
      <c r="D48" s="10"/>
      <c r="E48" s="10"/>
      <c r="F48" s="10"/>
      <c r="G48" s="10"/>
      <c r="H48" s="10"/>
      <c r="I48" s="10"/>
      <c r="J48" s="10"/>
      <c r="K48" s="10"/>
      <c r="L48" s="16"/>
      <c r="M48" s="16"/>
      <c r="N48" s="16"/>
    </row>
    <row r="49" spans="1:21" x14ac:dyDescent="0.2">
      <c r="B49" s="6" t="s">
        <v>61</v>
      </c>
      <c r="C49" s="10">
        <f>+'[1]NCA RELEASES (2)'!F84</f>
        <v>19510269</v>
      </c>
      <c r="D49" s="10">
        <f>+'[1]NCA RELEASES (2)'!G84</f>
        <v>3569213</v>
      </c>
      <c r="E49" s="10">
        <f>SUM(C49:D49)</f>
        <v>23079482</v>
      </c>
      <c r="F49" s="10">
        <f>+'[1]all(net trust &amp;WF) (2)'!F84</f>
        <v>19510269</v>
      </c>
      <c r="G49" s="10">
        <f>+'[1]all(net trust &amp;WF) (2)'!G84</f>
        <v>2027288</v>
      </c>
      <c r="H49" s="10">
        <f>SUM(F49:G49)</f>
        <v>21537557</v>
      </c>
      <c r="I49" s="10">
        <f>+C49-F49</f>
        <v>0</v>
      </c>
      <c r="J49" s="10">
        <f>+D49-G49</f>
        <v>1541925</v>
      </c>
      <c r="K49" s="10">
        <f>SUM(I49:J49)</f>
        <v>1541925</v>
      </c>
      <c r="L49" s="16">
        <f>+F49/C49*100</f>
        <v>100</v>
      </c>
      <c r="M49" s="16">
        <f>+G49/D49*100</f>
        <v>56.799300013756536</v>
      </c>
      <c r="N49" s="16">
        <f>+H49/E49*100</f>
        <v>93.319065826520713</v>
      </c>
      <c r="P49" s="5" t="b">
        <f>+C49='[1]NCA RELEASES (2)'!F84</f>
        <v>1</v>
      </c>
      <c r="Q49" s="5" t="b">
        <f>+D49='[1]NCA RELEASES (2)'!G84</f>
        <v>1</v>
      </c>
      <c r="R49" s="5" t="b">
        <f>+E49='[1]NCA RELEASES (2)'!F84+'[1]NCA RELEASES (2)'!G84</f>
        <v>1</v>
      </c>
      <c r="S49" s="5" t="b">
        <f>+F49='[1]all(net trust &amp;WF) (2)'!F84</f>
        <v>1</v>
      </c>
      <c r="T49" s="5" t="b">
        <f>+G49='[1]all(net trust &amp;WF) (2)'!G84</f>
        <v>1</v>
      </c>
      <c r="U49" s="5" t="b">
        <f>+H49='[1]all(net trust &amp;WF) (2)'!G42</f>
        <v>1</v>
      </c>
    </row>
    <row r="50" spans="1:21" ht="14.25" x14ac:dyDescent="0.2">
      <c r="B50" s="6" t="s">
        <v>62</v>
      </c>
      <c r="C50" s="10"/>
      <c r="D50" s="10"/>
      <c r="E50" s="10"/>
      <c r="F50" s="10"/>
      <c r="G50" s="10"/>
      <c r="H50" s="10"/>
      <c r="I50" s="10"/>
      <c r="J50" s="10"/>
      <c r="K50" s="10"/>
      <c r="L50" s="16"/>
      <c r="M50" s="16"/>
      <c r="N50" s="16"/>
    </row>
    <row r="51" spans="1:21" ht="14.25" x14ac:dyDescent="0.2">
      <c r="B51" s="6" t="s">
        <v>63</v>
      </c>
      <c r="C51" s="10">
        <f>+'[1]NCA RELEASES (2)'!F85+'[1]NCA RELEASES (2)'!F86</f>
        <v>114932310</v>
      </c>
      <c r="D51" s="10">
        <f>+'[1]NCA RELEASES (2)'!G85+'[1]NCA RELEASES (2)'!G86</f>
        <v>33523353</v>
      </c>
      <c r="E51" s="10">
        <f>SUM(C51:D51)</f>
        <v>148455663</v>
      </c>
      <c r="F51" s="10">
        <f>+'[1]all(net trust &amp;WF) (2)'!F85+'[1]all(net trust &amp;WF) (2)'!F86</f>
        <v>114881381</v>
      </c>
      <c r="G51" s="10">
        <f>+'[1]all(net trust &amp;WF) (2)'!G85+'[1]all(net trust &amp;WF) (2)'!G86</f>
        <v>33358871</v>
      </c>
      <c r="H51" s="10">
        <f>SUM(F51:G51)</f>
        <v>148240252</v>
      </c>
      <c r="I51" s="10">
        <f>+C51-F51</f>
        <v>50929</v>
      </c>
      <c r="J51" s="10">
        <f>+D51-G51</f>
        <v>164482</v>
      </c>
      <c r="K51" s="10">
        <f>SUM(I51:J51)</f>
        <v>215411</v>
      </c>
      <c r="L51" s="16">
        <f t="shared" ref="L51:N52" si="9">+F51/C51*100</f>
        <v>99.955687830515188</v>
      </c>
      <c r="M51" s="16">
        <f t="shared" si="9"/>
        <v>99.509350988846492</v>
      </c>
      <c r="N51" s="16">
        <f t="shared" si="9"/>
        <v>99.854898765296682</v>
      </c>
      <c r="P51" s="5" t="b">
        <f>+C51='[1]NCA RELEASES (2)'!F85+'[1]NCA RELEASES (2)'!F86</f>
        <v>1</v>
      </c>
      <c r="Q51" s="5" t="b">
        <f>+D51='[1]NCA RELEASES (2)'!G85+'[1]NCA RELEASES (2)'!G86</f>
        <v>1</v>
      </c>
      <c r="R51" s="5" t="b">
        <f>+E51='[1]NCA RELEASES (2)'!F85+'[1]NCA RELEASES (2)'!F86+'[1]NCA RELEASES (2)'!G85+'[1]NCA RELEASES (2)'!G86</f>
        <v>1</v>
      </c>
      <c r="S51" s="5" t="b">
        <f>+F51='[1]all(net trust &amp;WF) (2)'!F85+'[1]all(net trust &amp;WF) (2)'!F86</f>
        <v>1</v>
      </c>
      <c r="T51" s="5" t="b">
        <f>+G51='[1]all(net trust &amp;WF) (2)'!G85+'[1]all(net trust &amp;WF) (2)'!G86</f>
        <v>1</v>
      </c>
      <c r="U51" s="5" t="b">
        <f>+H51='[1]all(net trust &amp;WF) (2)'!G43+'[1]all(net trust &amp;WF) (2)'!G44</f>
        <v>1</v>
      </c>
    </row>
    <row r="52" spans="1:21" ht="25.5" x14ac:dyDescent="0.2">
      <c r="B52" s="20" t="s">
        <v>64</v>
      </c>
      <c r="C52" s="10">
        <f>+'[1]NCA RELEASES (2)'!F86</f>
        <v>251</v>
      </c>
      <c r="D52" s="10">
        <f>+'[1]NCA RELEASES (2)'!G86</f>
        <v>514449</v>
      </c>
      <c r="E52" s="10">
        <f>SUM(C52:D52)</f>
        <v>514700</v>
      </c>
      <c r="F52" s="10">
        <f>+'[1]all(net trust &amp;WF) (2)'!F86</f>
        <v>231</v>
      </c>
      <c r="G52" s="10">
        <f>+'[1]all(net trust &amp;WF) (2)'!G86</f>
        <v>391355</v>
      </c>
      <c r="H52" s="10">
        <f>SUM(F52:G52)</f>
        <v>391586</v>
      </c>
      <c r="I52" s="10">
        <f>+C52-F52</f>
        <v>20</v>
      </c>
      <c r="J52" s="10">
        <f>+D52-G52</f>
        <v>123094</v>
      </c>
      <c r="K52" s="10">
        <f>SUM(I52:J52)</f>
        <v>123114</v>
      </c>
      <c r="L52" s="16">
        <f t="shared" si="9"/>
        <v>92.031872509960152</v>
      </c>
      <c r="M52" s="16">
        <f t="shared" si="9"/>
        <v>76.072652488390489</v>
      </c>
      <c r="N52" s="16">
        <f t="shared" si="9"/>
        <v>76.080435204973767</v>
      </c>
      <c r="P52" s="5" t="b">
        <f>+C52='[1]NCA RELEASES (2)'!F86</f>
        <v>1</v>
      </c>
      <c r="Q52" s="5" t="b">
        <f>+D52='[1]NCA RELEASES (2)'!G86</f>
        <v>1</v>
      </c>
      <c r="R52" s="5" t="b">
        <f>+E52='[1]NCA RELEASES (2)'!F86+'[1]NCA RELEASES (2)'!G86</f>
        <v>1</v>
      </c>
      <c r="S52" s="5" t="b">
        <f>+F52='[1]all(net trust &amp;WF) (2)'!F86</f>
        <v>1</v>
      </c>
      <c r="T52" s="5" t="b">
        <f>+G52='[1]all(net trust &amp;WF) (2)'!G86</f>
        <v>1</v>
      </c>
      <c r="U52" s="5" t="b">
        <f>+H52='[1]all(net trust &amp;WF) (2)'!G44</f>
        <v>1</v>
      </c>
    </row>
    <row r="53" spans="1:21" x14ac:dyDescent="0.2">
      <c r="C53" s="10"/>
      <c r="D53" s="10"/>
      <c r="E53" s="10"/>
      <c r="F53" s="10"/>
      <c r="G53" s="10"/>
      <c r="H53" s="10"/>
      <c r="I53" s="10"/>
      <c r="J53" s="10"/>
      <c r="K53" s="10"/>
    </row>
    <row r="54" spans="1:21" x14ac:dyDescent="0.2">
      <c r="C54" s="10"/>
      <c r="D54" s="10"/>
      <c r="E54" s="10"/>
      <c r="F54" s="10"/>
      <c r="G54" s="10"/>
      <c r="H54" s="10"/>
      <c r="I54" s="10"/>
      <c r="J54" s="10"/>
      <c r="K54" s="10"/>
    </row>
    <row r="55" spans="1:21" x14ac:dyDescent="0.2">
      <c r="A55" s="21"/>
      <c r="B55" s="21"/>
      <c r="C55" s="22"/>
      <c r="D55" s="22"/>
      <c r="E55" s="22"/>
      <c r="F55" s="22"/>
      <c r="G55" s="22"/>
      <c r="H55" s="22"/>
      <c r="I55" s="22"/>
      <c r="J55" s="22"/>
      <c r="K55" s="22"/>
      <c r="L55" s="23"/>
      <c r="M55" s="23"/>
      <c r="N55" s="23"/>
    </row>
    <row r="56" spans="1:21" x14ac:dyDescent="0.2">
      <c r="A56" s="24"/>
      <c r="B56" s="24"/>
      <c r="C56" s="25"/>
      <c r="D56" s="25"/>
      <c r="E56" s="25"/>
      <c r="F56" s="25"/>
      <c r="G56" s="25"/>
      <c r="H56" s="25"/>
      <c r="I56" s="25"/>
      <c r="J56" s="25"/>
      <c r="K56" s="25"/>
      <c r="L56" s="26"/>
      <c r="M56" s="26"/>
      <c r="N56" s="26"/>
    </row>
    <row r="57" spans="1:21" x14ac:dyDescent="0.2">
      <c r="A57" s="24" t="s">
        <v>65</v>
      </c>
      <c r="B57" s="114" t="s">
        <v>66</v>
      </c>
      <c r="C57" s="114"/>
      <c r="D57" s="114"/>
      <c r="E57" s="114"/>
      <c r="F57" s="114"/>
      <c r="G57" s="25"/>
      <c r="H57" s="25"/>
      <c r="I57" s="25"/>
      <c r="J57" s="25"/>
      <c r="K57" s="25"/>
      <c r="L57" s="26"/>
      <c r="M57" s="26"/>
      <c r="N57" s="26"/>
    </row>
    <row r="58" spans="1:21" ht="12.75" customHeight="1" x14ac:dyDescent="0.2">
      <c r="A58" s="24" t="s">
        <v>67</v>
      </c>
      <c r="B58" s="111" t="s">
        <v>68</v>
      </c>
      <c r="C58" s="111"/>
      <c r="D58" s="111"/>
      <c r="E58" s="111"/>
      <c r="F58" s="111"/>
      <c r="G58" s="111"/>
      <c r="H58" s="111"/>
      <c r="I58" s="111"/>
      <c r="J58" s="111"/>
      <c r="K58" s="111"/>
      <c r="L58" s="111"/>
      <c r="M58" s="111"/>
      <c r="N58" s="111"/>
    </row>
    <row r="59" spans="1:21" x14ac:dyDescent="0.2">
      <c r="A59" s="24" t="s">
        <v>69</v>
      </c>
      <c r="B59" s="24" t="s">
        <v>70</v>
      </c>
      <c r="C59" s="25"/>
      <c r="D59" s="25"/>
      <c r="E59" s="25"/>
      <c r="F59" s="25"/>
      <c r="G59" s="25"/>
      <c r="H59" s="25"/>
      <c r="I59" s="25"/>
      <c r="J59" s="25"/>
      <c r="K59" s="25"/>
      <c r="L59" s="26"/>
      <c r="M59" s="26"/>
      <c r="N59" s="26"/>
    </row>
    <row r="60" spans="1:21" x14ac:dyDescent="0.2">
      <c r="A60" s="24" t="s">
        <v>71</v>
      </c>
      <c r="B60" s="24" t="s">
        <v>72</v>
      </c>
      <c r="C60" s="25"/>
      <c r="D60" s="25"/>
      <c r="E60" s="25"/>
      <c r="F60" s="25"/>
      <c r="G60" s="25"/>
      <c r="H60" s="25"/>
      <c r="I60" s="25"/>
      <c r="J60" s="25"/>
      <c r="K60" s="25"/>
      <c r="L60" s="26"/>
      <c r="M60" s="26"/>
      <c r="N60" s="26"/>
    </row>
    <row r="61" spans="1:21" x14ac:dyDescent="0.2">
      <c r="A61" s="24" t="s">
        <v>73</v>
      </c>
      <c r="B61" s="24" t="s">
        <v>74</v>
      </c>
      <c r="C61" s="25"/>
      <c r="D61" s="25"/>
      <c r="E61" s="25"/>
      <c r="F61" s="25"/>
      <c r="G61" s="25"/>
      <c r="H61" s="25"/>
      <c r="I61" s="25"/>
      <c r="J61" s="25"/>
      <c r="K61" s="25"/>
      <c r="L61" s="26"/>
      <c r="M61" s="26"/>
      <c r="N61" s="26"/>
    </row>
    <row r="62" spans="1:21" x14ac:dyDescent="0.2">
      <c r="A62" s="24" t="s">
        <v>75</v>
      </c>
      <c r="B62" s="24" t="s">
        <v>76</v>
      </c>
      <c r="C62" s="25"/>
      <c r="D62" s="25"/>
      <c r="E62" s="25"/>
      <c r="F62" s="25"/>
      <c r="G62" s="25"/>
      <c r="H62" s="25"/>
      <c r="I62" s="25"/>
      <c r="J62" s="25"/>
      <c r="K62" s="25"/>
      <c r="L62" s="26"/>
      <c r="M62" s="26"/>
      <c r="N62" s="26"/>
    </row>
    <row r="63" spans="1:21" x14ac:dyDescent="0.2">
      <c r="A63" s="24" t="s">
        <v>77</v>
      </c>
      <c r="B63" s="24" t="s">
        <v>78</v>
      </c>
      <c r="C63" s="25"/>
      <c r="D63" s="25"/>
      <c r="E63" s="25"/>
      <c r="F63" s="25"/>
      <c r="G63" s="25"/>
      <c r="H63" s="25"/>
      <c r="I63" s="25"/>
      <c r="J63" s="25"/>
      <c r="K63" s="25"/>
      <c r="L63" s="26"/>
      <c r="M63" s="26"/>
      <c r="N63" s="26"/>
    </row>
    <row r="64" spans="1:21" x14ac:dyDescent="0.2">
      <c r="A64" s="24" t="s">
        <v>79</v>
      </c>
      <c r="B64" s="24" t="s">
        <v>80</v>
      </c>
      <c r="C64" s="10"/>
      <c r="D64" s="10"/>
      <c r="E64" s="10"/>
      <c r="F64" s="10"/>
      <c r="G64" s="25"/>
      <c r="H64" s="25"/>
      <c r="I64" s="25"/>
      <c r="J64" s="25"/>
      <c r="K64" s="25"/>
      <c r="L64" s="26"/>
      <c r="M64" s="26"/>
      <c r="N64" s="26"/>
    </row>
    <row r="65" spans="3:11" x14ac:dyDescent="0.2">
      <c r="C65" s="10"/>
      <c r="D65" s="10"/>
      <c r="E65" s="10"/>
      <c r="F65" s="10"/>
      <c r="G65" s="10"/>
      <c r="H65" s="10"/>
      <c r="I65" s="10"/>
      <c r="J65" s="10"/>
      <c r="K65" s="10"/>
    </row>
    <row r="66" spans="3:11" x14ac:dyDescent="0.2">
      <c r="C66" s="10"/>
      <c r="D66" s="10"/>
      <c r="E66" s="10"/>
      <c r="F66" s="10"/>
      <c r="G66" s="10"/>
      <c r="H66" s="10"/>
      <c r="I66" s="10"/>
      <c r="J66" s="10"/>
      <c r="K66" s="10"/>
    </row>
    <row r="67" spans="3:11" x14ac:dyDescent="0.2">
      <c r="C67" s="10">
        <f>+C8-'[1]NCA RELEASES (2)'!F87</f>
        <v>0</v>
      </c>
      <c r="D67" s="10">
        <f>+D8-'[1]NCA RELEASES (2)'!G87</f>
        <v>0</v>
      </c>
      <c r="E67" s="10">
        <f>+E8-'[1]NCA RELEASES (2)'!G45</f>
        <v>0</v>
      </c>
      <c r="F67" s="10">
        <f>+F8-'[1]all(net trust &amp;WF) (2)'!F87</f>
        <v>0</v>
      </c>
      <c r="G67" s="10">
        <f>+G8-'[1]all(net trust &amp;WF) (2)'!G87</f>
        <v>0</v>
      </c>
      <c r="H67" s="10">
        <f>+H8-'[1]all(net trust &amp;WF) (2)'!G45</f>
        <v>0</v>
      </c>
      <c r="I67" s="10"/>
      <c r="J67" s="10"/>
      <c r="K67" s="10"/>
    </row>
    <row r="68" spans="3:11" x14ac:dyDescent="0.2">
      <c r="C68" s="10"/>
      <c r="D68" s="10"/>
      <c r="E68" s="10"/>
      <c r="F68" s="10"/>
      <c r="G68" s="10"/>
      <c r="H68" s="10"/>
      <c r="I68" s="10"/>
      <c r="J68" s="10"/>
      <c r="K68" s="10"/>
    </row>
    <row r="69" spans="3:11" x14ac:dyDescent="0.2">
      <c r="C69" s="10"/>
      <c r="D69" s="10"/>
      <c r="E69" s="10"/>
      <c r="F69" s="10"/>
      <c r="G69" s="10"/>
      <c r="H69" s="10"/>
      <c r="I69" s="10"/>
      <c r="J69" s="10"/>
      <c r="K69" s="10"/>
    </row>
    <row r="70" spans="3:11" x14ac:dyDescent="0.2">
      <c r="C70" s="10"/>
      <c r="D70" s="10"/>
      <c r="E70" s="10"/>
      <c r="F70" s="10"/>
      <c r="G70" s="10"/>
      <c r="H70" s="10"/>
      <c r="I70" s="10"/>
      <c r="J70" s="10"/>
      <c r="K70" s="10"/>
    </row>
    <row r="71" spans="3:11" x14ac:dyDescent="0.2">
      <c r="C71" s="10"/>
      <c r="D71" s="10"/>
      <c r="E71" s="10"/>
      <c r="F71" s="10"/>
      <c r="G71" s="10"/>
      <c r="H71" s="10"/>
      <c r="I71" s="10"/>
      <c r="J71" s="10"/>
      <c r="K71" s="10"/>
    </row>
    <row r="72" spans="3:11" x14ac:dyDescent="0.2">
      <c r="C72" s="10"/>
      <c r="D72" s="10"/>
      <c r="E72" s="10"/>
      <c r="F72" s="10"/>
      <c r="G72" s="10"/>
      <c r="H72" s="10"/>
      <c r="I72" s="10"/>
      <c r="J72" s="10"/>
      <c r="K72" s="10"/>
    </row>
    <row r="73" spans="3:11" x14ac:dyDescent="0.2">
      <c r="C73" s="10"/>
      <c r="D73" s="10"/>
      <c r="E73" s="10"/>
      <c r="F73" s="10"/>
      <c r="G73" s="10"/>
      <c r="H73" s="10"/>
      <c r="I73" s="10"/>
      <c r="J73" s="10"/>
      <c r="K73" s="10"/>
    </row>
    <row r="74" spans="3:11" x14ac:dyDescent="0.2">
      <c r="C74" s="10"/>
      <c r="D74" s="10"/>
      <c r="E74" s="10"/>
      <c r="F74" s="10"/>
      <c r="G74" s="10"/>
      <c r="H74" s="10"/>
      <c r="I74" s="10"/>
      <c r="J74" s="10"/>
      <c r="K74" s="10"/>
    </row>
    <row r="75" spans="3:11" x14ac:dyDescent="0.2">
      <c r="C75" s="10"/>
      <c r="D75" s="10"/>
      <c r="E75" s="10"/>
      <c r="F75" s="10"/>
      <c r="G75" s="10"/>
      <c r="H75" s="10"/>
      <c r="I75" s="10"/>
      <c r="J75" s="10"/>
      <c r="K75" s="10"/>
    </row>
    <row r="76" spans="3:11" x14ac:dyDescent="0.2">
      <c r="C76" s="10"/>
      <c r="D76" s="10"/>
      <c r="E76" s="10"/>
      <c r="F76" s="10"/>
      <c r="G76" s="10"/>
      <c r="H76" s="10"/>
      <c r="I76" s="10"/>
      <c r="J76" s="10"/>
      <c r="K76" s="10"/>
    </row>
  </sheetData>
  <mergeCells count="7">
    <mergeCell ref="B58:N58"/>
    <mergeCell ref="A5:B6"/>
    <mergeCell ref="C5:E5"/>
    <mergeCell ref="F5:H5"/>
    <mergeCell ref="I5:K5"/>
    <mergeCell ref="L5:N5"/>
    <mergeCell ref="B57:F57"/>
  </mergeCells>
  <pageMargins left="0.49" right="0.2" top="0.27" bottom="0.23" header="0.17" footer="0.17"/>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55"/>
  <sheetViews>
    <sheetView view="pageBreakPreview" zoomScaleNormal="100" zoomScaleSheetLayoutView="100" workbookViewId="0">
      <pane xSplit="1" ySplit="7" topLeftCell="B25" activePane="bottomRight" state="frozen"/>
      <selection activeCell="L31" sqref="L31"/>
      <selection pane="topRight" activeCell="L31" sqref="L31"/>
      <selection pane="bottomLeft" activeCell="L31" sqref="L31"/>
      <selection pane="bottomRight" activeCell="A2" sqref="A2"/>
    </sheetView>
  </sheetViews>
  <sheetFormatPr defaultColWidth="9.140625" defaultRowHeight="11.25" x14ac:dyDescent="0.2"/>
  <cols>
    <col min="1" max="1" width="30.28515625" style="47" customWidth="1"/>
    <col min="2" max="5" width="13.7109375" style="47" customWidth="1"/>
    <col min="6" max="6" width="12.42578125" style="47" customWidth="1"/>
    <col min="7" max="7" width="10.7109375" style="87" customWidth="1"/>
    <col min="8" max="8" width="9.5703125" style="88" customWidth="1"/>
    <col min="9" max="9" width="8.28515625" style="88" customWidth="1"/>
    <col min="10" max="10" width="10.7109375" style="88" bestFit="1" customWidth="1"/>
    <col min="11" max="13" width="9.140625" style="88"/>
    <col min="14" max="14" width="15.7109375" style="88" customWidth="1"/>
    <col min="15" max="15" width="16.5703125" style="88" customWidth="1"/>
    <col min="16" max="16" width="11.42578125" style="88" customWidth="1"/>
    <col min="17" max="17" width="9.85546875" style="88" bestFit="1" customWidth="1"/>
    <col min="18" max="16384" width="9.140625" style="88"/>
  </cols>
  <sheetData>
    <row r="1" spans="1:18" s="30" customFormat="1" ht="12.75" customHeight="1" x14ac:dyDescent="0.2">
      <c r="A1" s="27"/>
      <c r="B1" s="28"/>
      <c r="C1" s="28"/>
      <c r="D1" s="28"/>
      <c r="E1" s="28"/>
      <c r="F1" s="28"/>
      <c r="G1" s="28"/>
      <c r="H1" s="29"/>
    </row>
    <row r="2" spans="1:18" s="33" customFormat="1" ht="14.25" x14ac:dyDescent="0.3">
      <c r="A2" s="31" t="s">
        <v>81</v>
      </c>
      <c r="B2" s="32"/>
      <c r="C2" s="32"/>
      <c r="D2" s="32"/>
      <c r="E2" s="32"/>
      <c r="F2" s="32"/>
      <c r="G2" s="32"/>
      <c r="H2" s="32"/>
      <c r="K2" s="34"/>
    </row>
    <row r="3" spans="1:18" s="33" customFormat="1" x14ac:dyDescent="0.2">
      <c r="A3" s="35" t="s">
        <v>82</v>
      </c>
      <c r="B3" s="32"/>
      <c r="C3" s="32"/>
      <c r="D3" s="32"/>
      <c r="E3" s="32"/>
      <c r="F3" s="32"/>
      <c r="G3" s="32"/>
      <c r="H3" s="36"/>
    </row>
    <row r="4" spans="1:18" s="33" customFormat="1" x14ac:dyDescent="0.2">
      <c r="A4" s="37" t="s">
        <v>83</v>
      </c>
      <c r="B4" s="38"/>
      <c r="C4" s="38"/>
      <c r="D4" s="38"/>
      <c r="E4" s="38"/>
      <c r="F4" s="38"/>
      <c r="G4" s="38"/>
      <c r="H4" s="38"/>
    </row>
    <row r="5" spans="1:18" s="30" customFormat="1" ht="6" customHeight="1" x14ac:dyDescent="0.2">
      <c r="A5" s="116" t="s">
        <v>84</v>
      </c>
      <c r="B5" s="39"/>
      <c r="C5" s="40"/>
      <c r="D5" s="41"/>
      <c r="E5" s="42"/>
      <c r="F5" s="39"/>
      <c r="G5" s="42"/>
      <c r="H5" s="42"/>
    </row>
    <row r="6" spans="1:18" s="30" customFormat="1" ht="12.75" customHeight="1" x14ac:dyDescent="0.2">
      <c r="A6" s="117"/>
      <c r="B6" s="119" t="s">
        <v>85</v>
      </c>
      <c r="C6" s="121" t="s">
        <v>86</v>
      </c>
      <c r="D6" s="122"/>
      <c r="E6" s="123"/>
      <c r="F6" s="124" t="s">
        <v>87</v>
      </c>
      <c r="G6" s="126" t="s">
        <v>88</v>
      </c>
      <c r="H6" s="128" t="s">
        <v>89</v>
      </c>
    </row>
    <row r="7" spans="1:18" s="30" customFormat="1" ht="46.5" customHeight="1" x14ac:dyDescent="0.2">
      <c r="A7" s="118"/>
      <c r="B7" s="120"/>
      <c r="C7" s="43" t="s">
        <v>90</v>
      </c>
      <c r="D7" s="43" t="s">
        <v>91</v>
      </c>
      <c r="E7" s="43" t="s">
        <v>92</v>
      </c>
      <c r="F7" s="125"/>
      <c r="G7" s="127"/>
      <c r="H7" s="129"/>
      <c r="N7" s="44" t="s">
        <v>93</v>
      </c>
      <c r="O7" s="44" t="s">
        <v>94</v>
      </c>
      <c r="P7" s="44" t="s">
        <v>95</v>
      </c>
      <c r="Q7" s="44" t="s">
        <v>96</v>
      </c>
      <c r="R7" s="44" t="s">
        <v>97</v>
      </c>
    </row>
    <row r="8" spans="1:18" s="47" customFormat="1" x14ac:dyDescent="0.2">
      <c r="A8" s="45"/>
      <c r="B8" s="46"/>
      <c r="C8" s="46"/>
      <c r="D8" s="46"/>
      <c r="E8" s="46"/>
      <c r="F8" s="46"/>
      <c r="G8" s="46"/>
      <c r="H8" s="46"/>
    </row>
    <row r="9" spans="1:18" s="47" customFormat="1" ht="13.5" x14ac:dyDescent="0.2">
      <c r="A9" s="48" t="s">
        <v>98</v>
      </c>
      <c r="B9" s="46"/>
      <c r="C9" s="46"/>
      <c r="D9" s="46"/>
      <c r="E9" s="46"/>
      <c r="F9" s="46"/>
      <c r="G9" s="46"/>
      <c r="H9" s="46"/>
    </row>
    <row r="10" spans="1:18" s="47" customFormat="1" ht="11.25" customHeight="1" x14ac:dyDescent="0.2">
      <c r="A10" s="49" t="s">
        <v>99</v>
      </c>
      <c r="B10" s="50">
        <f t="shared" ref="B10:G10" si="0">SUM(B11:B15)</f>
        <v>3804840</v>
      </c>
      <c r="C10" s="50">
        <f t="shared" si="0"/>
        <v>3113264</v>
      </c>
      <c r="D10" s="50">
        <f t="shared" si="0"/>
        <v>270237</v>
      </c>
      <c r="E10" s="50">
        <f t="shared" si="0"/>
        <v>3383501</v>
      </c>
      <c r="F10" s="50">
        <f t="shared" si="0"/>
        <v>421339</v>
      </c>
      <c r="G10" s="50">
        <f t="shared" si="0"/>
        <v>691576</v>
      </c>
      <c r="H10" s="51">
        <f t="shared" ref="H10:H15" si="1">E10/B10*100</f>
        <v>88.926236057232373</v>
      </c>
      <c r="N10" s="47" t="b">
        <f>IF(B$10='[2]SUM (calibrated)'!C$8,TRUE,FALSE)</f>
        <v>1</v>
      </c>
      <c r="O10" s="47" t="b">
        <f>IF(C$10='[2]SUM (calibrated)'!D$8,TRUE,FALSE)</f>
        <v>1</v>
      </c>
      <c r="P10" s="47" t="b">
        <f>IF(D$10='[2]SUM (calibrated)'!E$8,TRUE,FALSE)</f>
        <v>1</v>
      </c>
      <c r="Q10" s="47" t="b">
        <f>IF(E$10='[2]SUM (calibrated)'!F$8,TRUE,FALSE)</f>
        <v>1</v>
      </c>
      <c r="R10" s="47" t="b">
        <f>IF(F$10='[2]SUM (calibrated)'!G$8,TRUE,FALSE)</f>
        <v>1</v>
      </c>
    </row>
    <row r="11" spans="1:18" s="47" customFormat="1" ht="11.25" customHeight="1" x14ac:dyDescent="0.2">
      <c r="A11" s="52" t="s">
        <v>100</v>
      </c>
      <c r="B11" s="53">
        <f>+'[3]By Agency-SUM (C)'!B11</f>
        <v>1097240</v>
      </c>
      <c r="C11" s="53">
        <f>+'[3]By Agency-SUM (C)'!C11</f>
        <v>927167</v>
      </c>
      <c r="D11" s="53">
        <f>+'[3]By Agency-SUM (C)'!D11</f>
        <v>27181</v>
      </c>
      <c r="E11" s="53">
        <f>SUM(C11:D11)</f>
        <v>954348</v>
      </c>
      <c r="F11" s="53">
        <f>B11-E11</f>
        <v>142892</v>
      </c>
      <c r="G11" s="53">
        <f>B11-C11</f>
        <v>170073</v>
      </c>
      <c r="H11" s="54">
        <f t="shared" si="1"/>
        <v>86.977142648827964</v>
      </c>
    </row>
    <row r="12" spans="1:18" s="47" customFormat="1" ht="11.25" customHeight="1" x14ac:dyDescent="0.2">
      <c r="A12" s="55" t="s">
        <v>101</v>
      </c>
      <c r="B12" s="53">
        <f>+'[3]By Agency-SUM (C)'!B12</f>
        <v>44778</v>
      </c>
      <c r="C12" s="53">
        <f>+'[3]By Agency-SUM (C)'!C12</f>
        <v>40180</v>
      </c>
      <c r="D12" s="53">
        <f>+'[3]By Agency-SUM (C)'!D12</f>
        <v>3312</v>
      </c>
      <c r="E12" s="53">
        <f>SUM(C12:D12)</f>
        <v>43492</v>
      </c>
      <c r="F12" s="53">
        <f>B12-E12</f>
        <v>1286</v>
      </c>
      <c r="G12" s="53">
        <f>B12-C12</f>
        <v>4598</v>
      </c>
      <c r="H12" s="54">
        <f t="shared" si="1"/>
        <v>97.128053955067216</v>
      </c>
    </row>
    <row r="13" spans="1:18" s="47" customFormat="1" ht="11.25" customHeight="1" x14ac:dyDescent="0.2">
      <c r="A13" s="52" t="s">
        <v>102</v>
      </c>
      <c r="B13" s="53">
        <f>+'[3]By Agency-SUM (C)'!B13</f>
        <v>140993</v>
      </c>
      <c r="C13" s="53">
        <f>+'[3]By Agency-SUM (C)'!C13</f>
        <v>109490</v>
      </c>
      <c r="D13" s="53">
        <f>+'[3]By Agency-SUM (C)'!D13</f>
        <v>10358</v>
      </c>
      <c r="E13" s="53">
        <f>SUM(C13:D13)</f>
        <v>119848</v>
      </c>
      <c r="F13" s="53">
        <f>B13-E13</f>
        <v>21145</v>
      </c>
      <c r="G13" s="53">
        <f>B13-C13</f>
        <v>31503</v>
      </c>
      <c r="H13" s="54">
        <f t="shared" si="1"/>
        <v>85.002801557524137</v>
      </c>
    </row>
    <row r="14" spans="1:18" s="47" customFormat="1" ht="11.25" customHeight="1" x14ac:dyDescent="0.2">
      <c r="A14" s="52" t="s">
        <v>103</v>
      </c>
      <c r="B14" s="53">
        <f>+'[3]By Agency-SUM (C)'!B14</f>
        <v>2478755</v>
      </c>
      <c r="C14" s="53">
        <f>+'[3]By Agency-SUM (C)'!C14</f>
        <v>1996414</v>
      </c>
      <c r="D14" s="53">
        <f>+'[3]By Agency-SUM (C)'!D14</f>
        <v>227071</v>
      </c>
      <c r="E14" s="53">
        <f>SUM(C14:D14)</f>
        <v>2223485</v>
      </c>
      <c r="F14" s="53">
        <f>B14-E14</f>
        <v>255270</v>
      </c>
      <c r="G14" s="53">
        <f>B14-C14</f>
        <v>482341</v>
      </c>
      <c r="H14" s="54">
        <f t="shared" si="1"/>
        <v>89.701684918436868</v>
      </c>
    </row>
    <row r="15" spans="1:18" s="47" customFormat="1" ht="11.25" customHeight="1" x14ac:dyDescent="0.2">
      <c r="A15" s="52" t="s">
        <v>104</v>
      </c>
      <c r="B15" s="53">
        <f>+'[3]By Agency-SUM (C)'!B15</f>
        <v>43074</v>
      </c>
      <c r="C15" s="53">
        <f>+'[3]By Agency-SUM (C)'!C15</f>
        <v>40013</v>
      </c>
      <c r="D15" s="53">
        <f>+'[3]By Agency-SUM (C)'!D15</f>
        <v>2315</v>
      </c>
      <c r="E15" s="53">
        <f>SUM(C15:D15)</f>
        <v>42328</v>
      </c>
      <c r="F15" s="53">
        <f>B15-E15</f>
        <v>746</v>
      </c>
      <c r="G15" s="53">
        <f>B15-C15</f>
        <v>3061</v>
      </c>
      <c r="H15" s="54">
        <f t="shared" si="1"/>
        <v>98.268096763708968</v>
      </c>
    </row>
    <row r="16" spans="1:18" s="47" customFormat="1" ht="11.25" customHeight="1" x14ac:dyDescent="0.2">
      <c r="B16" s="46"/>
      <c r="C16" s="46"/>
      <c r="D16" s="46"/>
      <c r="E16" s="46"/>
      <c r="F16" s="46"/>
      <c r="G16" s="46"/>
      <c r="H16" s="51"/>
    </row>
    <row r="17" spans="1:18" s="47" customFormat="1" ht="11.25" customHeight="1" x14ac:dyDescent="0.2">
      <c r="A17" s="49" t="s">
        <v>105</v>
      </c>
      <c r="B17" s="56">
        <f t="shared" ref="B17:H17" si="2">+B18</f>
        <v>2264963</v>
      </c>
      <c r="C17" s="56">
        <f t="shared" si="2"/>
        <v>2139446</v>
      </c>
      <c r="D17" s="56">
        <f t="shared" si="2"/>
        <v>45742</v>
      </c>
      <c r="E17" s="56">
        <f t="shared" si="2"/>
        <v>2185188</v>
      </c>
      <c r="F17" s="56">
        <f t="shared" si="2"/>
        <v>79775</v>
      </c>
      <c r="G17" s="56">
        <f t="shared" si="2"/>
        <v>125517</v>
      </c>
      <c r="H17" s="51">
        <f t="shared" si="2"/>
        <v>96.477867408871575</v>
      </c>
      <c r="N17" s="47" t="b">
        <f>IF(B$17='[2]SUM (calibrated)'!C$9,TRUE,FALSE)</f>
        <v>1</v>
      </c>
      <c r="O17" s="47" t="b">
        <f>IF(C$17='[2]SUM (calibrated)'!D$9,TRUE,FALSE)</f>
        <v>1</v>
      </c>
      <c r="P17" s="47" t="b">
        <f>IF(D$17='[2]SUM (calibrated)'!E$9,TRUE,FALSE)</f>
        <v>1</v>
      </c>
      <c r="Q17" s="47" t="b">
        <f>IF(E$17='[2]SUM (calibrated)'!F$9,TRUE,FALSE)</f>
        <v>1</v>
      </c>
      <c r="R17" s="47" t="b">
        <f>IF(F$17='[2]SUM (calibrated)'!G$9,TRUE,FALSE)</f>
        <v>1</v>
      </c>
    </row>
    <row r="18" spans="1:18" s="47" customFormat="1" ht="11.25" customHeight="1" x14ac:dyDescent="0.2">
      <c r="A18" s="52" t="s">
        <v>106</v>
      </c>
      <c r="B18" s="53">
        <f>+'[3]By Agency-SUM (C)'!B18</f>
        <v>2264963</v>
      </c>
      <c r="C18" s="53">
        <f>+'[3]By Agency-SUM (C)'!C18</f>
        <v>2139446</v>
      </c>
      <c r="D18" s="53">
        <f>+'[3]By Agency-SUM (C)'!D18</f>
        <v>45742</v>
      </c>
      <c r="E18" s="53">
        <f>SUM(C18:D18)</f>
        <v>2185188</v>
      </c>
      <c r="F18" s="53">
        <f>B18-E18</f>
        <v>79775</v>
      </c>
      <c r="G18" s="53">
        <f>B18-C18</f>
        <v>125517</v>
      </c>
      <c r="H18" s="54">
        <f>E18/B18*100</f>
        <v>96.477867408871575</v>
      </c>
    </row>
    <row r="19" spans="1:18" s="47" customFormat="1" ht="11.25" customHeight="1" x14ac:dyDescent="0.2">
      <c r="A19" s="52"/>
      <c r="B19" s="46"/>
      <c r="C19" s="46"/>
      <c r="D19" s="46"/>
      <c r="E19" s="46"/>
      <c r="F19" s="46"/>
      <c r="G19" s="46"/>
      <c r="H19" s="51"/>
    </row>
    <row r="20" spans="1:18" s="47" customFormat="1" ht="11.25" customHeight="1" x14ac:dyDescent="0.2">
      <c r="A20" s="49" t="s">
        <v>107</v>
      </c>
      <c r="B20" s="56">
        <f t="shared" ref="B20:H20" si="3">+B21</f>
        <v>75797</v>
      </c>
      <c r="C20" s="56">
        <f t="shared" si="3"/>
        <v>59803</v>
      </c>
      <c r="D20" s="56">
        <f t="shared" si="3"/>
        <v>3013</v>
      </c>
      <c r="E20" s="56">
        <f t="shared" si="3"/>
        <v>62816</v>
      </c>
      <c r="F20" s="56">
        <f t="shared" si="3"/>
        <v>12981</v>
      </c>
      <c r="G20" s="56">
        <f t="shared" si="3"/>
        <v>15994</v>
      </c>
      <c r="H20" s="51">
        <f t="shared" si="3"/>
        <v>82.87399237436837</v>
      </c>
      <c r="N20" s="47" t="b">
        <f>IF(B$20='[2]SUM (calibrated)'!C$10,TRUE,FALSE)</f>
        <v>1</v>
      </c>
      <c r="O20" s="47" t="b">
        <f>IF(C$20='[2]SUM (calibrated)'!D$10,TRUE,FALSE)</f>
        <v>1</v>
      </c>
      <c r="P20" s="47" t="b">
        <f>IF(D$20='[2]SUM (calibrated)'!E$10,TRUE,FALSE)</f>
        <v>1</v>
      </c>
      <c r="Q20" s="47" t="b">
        <f>IF(E$20='[2]SUM (calibrated)'!F$10,TRUE,FALSE)</f>
        <v>1</v>
      </c>
      <c r="R20" s="47" t="b">
        <f>IF(F$20='[2]SUM (calibrated)'!G$10,TRUE,FALSE)</f>
        <v>1</v>
      </c>
    </row>
    <row r="21" spans="1:18" s="47" customFormat="1" ht="11.25" customHeight="1" x14ac:dyDescent="0.2">
      <c r="A21" s="52" t="s">
        <v>108</v>
      </c>
      <c r="B21" s="53">
        <f>+'[3]By Agency-SUM (C)'!B21</f>
        <v>75797</v>
      </c>
      <c r="C21" s="53">
        <f>+'[3]By Agency-SUM (C)'!C21</f>
        <v>59803</v>
      </c>
      <c r="D21" s="53">
        <f>+'[3]By Agency-SUM (C)'!D21</f>
        <v>3013</v>
      </c>
      <c r="E21" s="53">
        <f>SUM(C21:D21)</f>
        <v>62816</v>
      </c>
      <c r="F21" s="53">
        <f>B21-E21</f>
        <v>12981</v>
      </c>
      <c r="G21" s="53">
        <f>B21-C21</f>
        <v>15994</v>
      </c>
      <c r="H21" s="54">
        <f>E21/B21*100</f>
        <v>82.87399237436837</v>
      </c>
    </row>
    <row r="22" spans="1:18" s="47" customFormat="1" ht="11.25" customHeight="1" x14ac:dyDescent="0.2">
      <c r="A22" s="52"/>
      <c r="B22" s="46"/>
      <c r="C22" s="46"/>
      <c r="D22" s="46"/>
      <c r="E22" s="46"/>
      <c r="F22" s="46"/>
      <c r="G22" s="46"/>
      <c r="H22" s="51"/>
    </row>
    <row r="23" spans="1:18" s="47" customFormat="1" ht="11.25" customHeight="1" x14ac:dyDescent="0.2">
      <c r="A23" s="49" t="s">
        <v>109</v>
      </c>
      <c r="B23" s="56">
        <f t="shared" ref="B23:H23" si="4">+B24</f>
        <v>2782847</v>
      </c>
      <c r="C23" s="56">
        <f t="shared" si="4"/>
        <v>1757034</v>
      </c>
      <c r="D23" s="56">
        <f t="shared" si="4"/>
        <v>125037</v>
      </c>
      <c r="E23" s="56">
        <f t="shared" si="4"/>
        <v>1882071</v>
      </c>
      <c r="F23" s="56">
        <f t="shared" si="4"/>
        <v>900776</v>
      </c>
      <c r="G23" s="56">
        <f t="shared" si="4"/>
        <v>1025813</v>
      </c>
      <c r="H23" s="51">
        <f t="shared" si="4"/>
        <v>67.63113458986426</v>
      </c>
      <c r="N23" s="47" t="b">
        <f>IF(B23='[2]SUM (calibrated)'!C$11,TRUE,FALSE)</f>
        <v>1</v>
      </c>
      <c r="O23" s="47" t="b">
        <f>IF(C23='[2]SUM (calibrated)'!D$11,TRUE,FALSE)</f>
        <v>1</v>
      </c>
      <c r="P23" s="47" t="b">
        <f>IF(D23='[2]SUM (calibrated)'!E$11,TRUE,FALSE)</f>
        <v>1</v>
      </c>
      <c r="Q23" s="47" t="b">
        <f>IF(E23='[2]SUM (calibrated)'!F$11,TRUE,FALSE)</f>
        <v>1</v>
      </c>
      <c r="R23" s="47" t="b">
        <f>IF(F23='[2]SUM (calibrated)'!G$11,TRUE,FALSE)</f>
        <v>1</v>
      </c>
    </row>
    <row r="24" spans="1:18" s="47" customFormat="1" ht="11.25" customHeight="1" x14ac:dyDescent="0.2">
      <c r="A24" s="52" t="s">
        <v>110</v>
      </c>
      <c r="B24" s="53">
        <f>+'[3]By Agency-SUM (C)'!B24</f>
        <v>2782847</v>
      </c>
      <c r="C24" s="53">
        <f>+'[3]By Agency-SUM (C)'!C24</f>
        <v>1757034</v>
      </c>
      <c r="D24" s="53">
        <f>+'[3]By Agency-SUM (C)'!D24</f>
        <v>125037</v>
      </c>
      <c r="E24" s="53">
        <f>SUM(C24:D24)</f>
        <v>1882071</v>
      </c>
      <c r="F24" s="53">
        <f>B24-E24</f>
        <v>900776</v>
      </c>
      <c r="G24" s="53">
        <f>B24-C24</f>
        <v>1025813</v>
      </c>
      <c r="H24" s="54">
        <f>E24/B24*100</f>
        <v>67.63113458986426</v>
      </c>
    </row>
    <row r="25" spans="1:18" s="47" customFormat="1" ht="11.25" customHeight="1" x14ac:dyDescent="0.2">
      <c r="A25" s="52"/>
      <c r="B25" s="46"/>
      <c r="C25" s="46"/>
      <c r="D25" s="46"/>
      <c r="E25" s="46"/>
      <c r="F25" s="46"/>
      <c r="G25" s="46"/>
      <c r="H25" s="51"/>
    </row>
    <row r="26" spans="1:18" s="47" customFormat="1" ht="11.25" customHeight="1" x14ac:dyDescent="0.2">
      <c r="A26" s="49" t="s">
        <v>111</v>
      </c>
      <c r="B26" s="50">
        <f t="shared" ref="B26:G26" si="5">SUM(B27:B37)</f>
        <v>10908645</v>
      </c>
      <c r="C26" s="50">
        <f t="shared" si="5"/>
        <v>8378305</v>
      </c>
      <c r="D26" s="50">
        <f t="shared" si="5"/>
        <v>659258</v>
      </c>
      <c r="E26" s="50">
        <f t="shared" si="5"/>
        <v>9037563</v>
      </c>
      <c r="F26" s="50">
        <f t="shared" si="5"/>
        <v>1871082</v>
      </c>
      <c r="G26" s="50">
        <f t="shared" si="5"/>
        <v>2530340</v>
      </c>
      <c r="H26" s="51">
        <f t="shared" ref="H26:H36" si="6">E26/B26*100</f>
        <v>82.847713900305678</v>
      </c>
      <c r="N26" s="47" t="b">
        <f>IF(B$26='[2]SUM (calibrated)'!C$12,TRUE,FALSE)</f>
        <v>1</v>
      </c>
      <c r="O26" s="47" t="b">
        <f>IF(C$26='[2]SUM (calibrated)'!D$12,TRUE,FALSE)</f>
        <v>1</v>
      </c>
      <c r="P26" s="47" t="b">
        <f>IF(D$26='[2]SUM (calibrated)'!E$12,TRUE,FALSE)</f>
        <v>1</v>
      </c>
      <c r="Q26" s="47" t="b">
        <f>IF(E$26='[2]SUM (calibrated)'!F$12,TRUE,FALSE)</f>
        <v>1</v>
      </c>
      <c r="R26" s="47" t="b">
        <f>IF(F$26='[2]SUM (calibrated)'!G$12,TRUE,FALSE)</f>
        <v>1</v>
      </c>
    </row>
    <row r="27" spans="1:18" s="47" customFormat="1" ht="11.25" customHeight="1" x14ac:dyDescent="0.2">
      <c r="A27" s="52" t="s">
        <v>110</v>
      </c>
      <c r="B27" s="53">
        <f>+'[3]By Agency-SUM (C)'!B27</f>
        <v>8316367</v>
      </c>
      <c r="C27" s="53">
        <f>+'[3]By Agency-SUM (C)'!C27</f>
        <v>6182631</v>
      </c>
      <c r="D27" s="53">
        <f>+'[3]By Agency-SUM (C)'!D27</f>
        <v>448741</v>
      </c>
      <c r="E27" s="53">
        <f t="shared" ref="E27:E36" si="7">SUM(C27:D27)</f>
        <v>6631372</v>
      </c>
      <c r="F27" s="53">
        <f t="shared" ref="F27:F36" si="8">B27-E27</f>
        <v>1684995</v>
      </c>
      <c r="G27" s="53">
        <f t="shared" ref="G27:G36" si="9">B27-C27</f>
        <v>2133736</v>
      </c>
      <c r="H27" s="54">
        <f t="shared" si="6"/>
        <v>79.738809025623809</v>
      </c>
    </row>
    <row r="28" spans="1:18" s="47" customFormat="1" ht="11.25" customHeight="1" x14ac:dyDescent="0.2">
      <c r="A28" s="52" t="s">
        <v>112</v>
      </c>
      <c r="B28" s="53">
        <f>+'[3]By Agency-SUM (C)'!B28</f>
        <v>516031</v>
      </c>
      <c r="C28" s="53">
        <f>+'[3]By Agency-SUM (C)'!C28</f>
        <v>511655</v>
      </c>
      <c r="D28" s="53">
        <f>+'[3]By Agency-SUM (C)'!D28</f>
        <v>1202</v>
      </c>
      <c r="E28" s="53">
        <f t="shared" si="7"/>
        <v>512857</v>
      </c>
      <c r="F28" s="53">
        <f t="shared" si="8"/>
        <v>3174</v>
      </c>
      <c r="G28" s="53">
        <f t="shared" si="9"/>
        <v>4376</v>
      </c>
      <c r="H28" s="54">
        <f t="shared" si="6"/>
        <v>99.384920673370402</v>
      </c>
      <c r="N28" s="57"/>
      <c r="O28" s="57"/>
      <c r="P28" s="57"/>
      <c r="Q28" s="57"/>
      <c r="R28" s="57"/>
    </row>
    <row r="29" spans="1:18" s="47" customFormat="1" ht="11.25" customHeight="1" x14ac:dyDescent="0.2">
      <c r="A29" s="52" t="s">
        <v>113</v>
      </c>
      <c r="B29" s="53">
        <f>+'[3]By Agency-SUM (C)'!B29</f>
        <v>1585687</v>
      </c>
      <c r="C29" s="53">
        <f>+'[3]By Agency-SUM (C)'!C29</f>
        <v>1276290</v>
      </c>
      <c r="D29" s="53">
        <f>+'[3]By Agency-SUM (C)'!D29</f>
        <v>186402</v>
      </c>
      <c r="E29" s="53">
        <f t="shared" si="7"/>
        <v>1462692</v>
      </c>
      <c r="F29" s="53">
        <f t="shared" si="8"/>
        <v>122995</v>
      </c>
      <c r="G29" s="53">
        <f t="shared" si="9"/>
        <v>309397</v>
      </c>
      <c r="H29" s="54">
        <f t="shared" si="6"/>
        <v>92.243425089566855</v>
      </c>
    </row>
    <row r="30" spans="1:18" s="47" customFormat="1" ht="11.25" hidden="1" customHeight="1" x14ac:dyDescent="0.2">
      <c r="A30" s="52" t="s">
        <v>114</v>
      </c>
      <c r="B30" s="53">
        <f>+'[3]By Agency-SUM (C)'!B30</f>
        <v>0</v>
      </c>
      <c r="C30" s="53">
        <f>+'[3]By Agency-SUM (C)'!C30</f>
        <v>0</v>
      </c>
      <c r="D30" s="53">
        <f>+'[3]By Agency-SUM (C)'!D30</f>
        <v>0</v>
      </c>
      <c r="E30" s="53">
        <f t="shared" si="7"/>
        <v>0</v>
      </c>
      <c r="F30" s="53">
        <f t="shared" si="8"/>
        <v>0</v>
      </c>
      <c r="G30" s="53">
        <f t="shared" si="9"/>
        <v>0</v>
      </c>
      <c r="H30" s="54" t="e">
        <f t="shared" si="6"/>
        <v>#DIV/0!</v>
      </c>
    </row>
    <row r="31" spans="1:18" s="47" customFormat="1" ht="11.25" customHeight="1" x14ac:dyDescent="0.2">
      <c r="A31" s="52" t="s">
        <v>115</v>
      </c>
      <c r="B31" s="53">
        <f>+'[3]By Agency-SUM (C)'!B31</f>
        <v>77312</v>
      </c>
      <c r="C31" s="53">
        <f>+'[3]By Agency-SUM (C)'!C31</f>
        <v>66044</v>
      </c>
      <c r="D31" s="53">
        <f>+'[3]By Agency-SUM (C)'!D31</f>
        <v>931</v>
      </c>
      <c r="E31" s="53">
        <f t="shared" si="7"/>
        <v>66975</v>
      </c>
      <c r="F31" s="53">
        <f t="shared" si="8"/>
        <v>10337</v>
      </c>
      <c r="G31" s="53">
        <f t="shared" si="9"/>
        <v>11268</v>
      </c>
      <c r="H31" s="54">
        <f t="shared" si="6"/>
        <v>86.629501241721854</v>
      </c>
    </row>
    <row r="32" spans="1:18" s="47" customFormat="1" ht="11.25" hidden="1" customHeight="1" x14ac:dyDescent="0.2">
      <c r="A32" s="52" t="s">
        <v>116</v>
      </c>
      <c r="B32" s="53">
        <f>+'[3]By Agency-SUM (C)'!B32</f>
        <v>0</v>
      </c>
      <c r="C32" s="53">
        <f>+'[3]By Agency-SUM (C)'!C32</f>
        <v>0</v>
      </c>
      <c r="D32" s="53">
        <f>+'[3]By Agency-SUM (C)'!D32</f>
        <v>0</v>
      </c>
      <c r="E32" s="53">
        <f t="shared" si="7"/>
        <v>0</v>
      </c>
      <c r="F32" s="53">
        <f t="shared" si="8"/>
        <v>0</v>
      </c>
      <c r="G32" s="53">
        <f t="shared" si="9"/>
        <v>0</v>
      </c>
      <c r="H32" s="54" t="e">
        <f t="shared" si="6"/>
        <v>#DIV/0!</v>
      </c>
    </row>
    <row r="33" spans="1:18" s="47" customFormat="1" ht="11.25" hidden="1" customHeight="1" x14ac:dyDescent="0.2">
      <c r="A33" s="52" t="s">
        <v>117</v>
      </c>
      <c r="B33" s="53">
        <f>+'[3]By Agency-SUM (C)'!B33</f>
        <v>0</v>
      </c>
      <c r="C33" s="53">
        <f>+'[3]By Agency-SUM (C)'!C33</f>
        <v>0</v>
      </c>
      <c r="D33" s="53">
        <f>+'[3]By Agency-SUM (C)'!D33</f>
        <v>0</v>
      </c>
      <c r="E33" s="53">
        <f t="shared" si="7"/>
        <v>0</v>
      </c>
      <c r="F33" s="53">
        <f t="shared" si="8"/>
        <v>0</v>
      </c>
      <c r="G33" s="53">
        <f t="shared" si="9"/>
        <v>0</v>
      </c>
      <c r="H33" s="54" t="e">
        <f t="shared" si="6"/>
        <v>#DIV/0!</v>
      </c>
    </row>
    <row r="34" spans="1:18" s="47" customFormat="1" ht="11.25" customHeight="1" x14ac:dyDescent="0.2">
      <c r="A34" s="52" t="s">
        <v>118</v>
      </c>
      <c r="B34" s="53">
        <f>+'[3]By Agency-SUM (C)'!B34</f>
        <v>119707</v>
      </c>
      <c r="C34" s="53">
        <f>+'[3]By Agency-SUM (C)'!C34</f>
        <v>95883</v>
      </c>
      <c r="D34" s="53">
        <f>+'[3]By Agency-SUM (C)'!D34</f>
        <v>11153</v>
      </c>
      <c r="E34" s="53">
        <f t="shared" si="7"/>
        <v>107036</v>
      </c>
      <c r="F34" s="53">
        <f t="shared" si="8"/>
        <v>12671</v>
      </c>
      <c r="G34" s="53">
        <f t="shared" si="9"/>
        <v>23824</v>
      </c>
      <c r="H34" s="54">
        <f t="shared" si="6"/>
        <v>89.414988263008837</v>
      </c>
    </row>
    <row r="35" spans="1:18" s="47" customFormat="1" ht="11.25" customHeight="1" x14ac:dyDescent="0.2">
      <c r="A35" s="52" t="s">
        <v>119</v>
      </c>
      <c r="B35" s="53">
        <f>+'[3]By Agency-SUM (C)'!B35</f>
        <v>160426</v>
      </c>
      <c r="C35" s="53">
        <f>+'[3]By Agency-SUM (C)'!C35</f>
        <v>151907</v>
      </c>
      <c r="D35" s="53">
        <f>+'[3]By Agency-SUM (C)'!D35</f>
        <v>6568</v>
      </c>
      <c r="E35" s="53">
        <f t="shared" si="7"/>
        <v>158475</v>
      </c>
      <c r="F35" s="53">
        <f t="shared" si="8"/>
        <v>1951</v>
      </c>
      <c r="G35" s="53">
        <f t="shared" si="9"/>
        <v>8519</v>
      </c>
      <c r="H35" s="54">
        <f t="shared" si="6"/>
        <v>98.78386296485607</v>
      </c>
    </row>
    <row r="36" spans="1:18" s="47" customFormat="1" ht="11.25" customHeight="1" x14ac:dyDescent="0.2">
      <c r="A36" s="52" t="s">
        <v>120</v>
      </c>
      <c r="B36" s="53">
        <f>+'[3]By Agency-SUM (C)'!B36</f>
        <v>53021</v>
      </c>
      <c r="C36" s="53">
        <f>+'[3]By Agency-SUM (C)'!C36</f>
        <v>51087</v>
      </c>
      <c r="D36" s="53">
        <f>+'[3]By Agency-SUM (C)'!D36</f>
        <v>1933</v>
      </c>
      <c r="E36" s="53">
        <f t="shared" si="7"/>
        <v>53020</v>
      </c>
      <c r="F36" s="53">
        <f t="shared" si="8"/>
        <v>1</v>
      </c>
      <c r="G36" s="53">
        <f t="shared" si="9"/>
        <v>1934</v>
      </c>
      <c r="H36" s="54">
        <f t="shared" si="6"/>
        <v>99.99811395484808</v>
      </c>
    </row>
    <row r="37" spans="1:18" s="47" customFormat="1" ht="11.25" customHeight="1" x14ac:dyDescent="0.2">
      <c r="A37" s="52" t="s">
        <v>121</v>
      </c>
      <c r="B37" s="53">
        <f>+'[3]By Agency-SUM (C)'!B37</f>
        <v>80094</v>
      </c>
      <c r="C37" s="53">
        <f>+'[3]By Agency-SUM (C)'!C37</f>
        <v>42808</v>
      </c>
      <c r="D37" s="53">
        <f>+'[3]By Agency-SUM (C)'!D37</f>
        <v>2328</v>
      </c>
      <c r="E37" s="53">
        <f>SUM(C37:D37)</f>
        <v>45136</v>
      </c>
      <c r="F37" s="53">
        <f>B37-E37</f>
        <v>34958</v>
      </c>
      <c r="G37" s="53">
        <f>B37-C37</f>
        <v>37286</v>
      </c>
      <c r="H37" s="54">
        <f>E37/B37*100</f>
        <v>56.353784303443454</v>
      </c>
    </row>
    <row r="38" spans="1:18" s="47" customFormat="1" ht="11.25" customHeight="1" x14ac:dyDescent="0.2">
      <c r="A38" s="52"/>
      <c r="B38" s="46"/>
      <c r="C38" s="46"/>
      <c r="D38" s="46"/>
      <c r="E38" s="46"/>
      <c r="F38" s="46"/>
      <c r="G38" s="46"/>
      <c r="H38" s="51"/>
    </row>
    <row r="39" spans="1:18" s="47" customFormat="1" ht="11.25" customHeight="1" x14ac:dyDescent="0.2">
      <c r="A39" s="49" t="s">
        <v>122</v>
      </c>
      <c r="B39" s="56">
        <f t="shared" ref="B39:G39" si="10">+B40+B41</f>
        <v>836194</v>
      </c>
      <c r="C39" s="56">
        <f t="shared" si="10"/>
        <v>654347</v>
      </c>
      <c r="D39" s="56">
        <f t="shared" si="10"/>
        <v>3411</v>
      </c>
      <c r="E39" s="56">
        <f t="shared" si="10"/>
        <v>657758</v>
      </c>
      <c r="F39" s="56">
        <f t="shared" si="10"/>
        <v>178436</v>
      </c>
      <c r="G39" s="56">
        <f t="shared" si="10"/>
        <v>181847</v>
      </c>
      <c r="H39" s="51">
        <f>E39/B39*100</f>
        <v>78.660932750055608</v>
      </c>
      <c r="N39" s="47" t="b">
        <f>IF(B$39='[2]SUM (calibrated)'!C$13,TRUE,FALSE)</f>
        <v>1</v>
      </c>
      <c r="O39" s="47" t="b">
        <f>IF(C$39='[2]SUM (calibrated)'!D$13,TRUE,FALSE)</f>
        <v>1</v>
      </c>
      <c r="P39" s="47" t="b">
        <f>IF(D$39='[2]SUM (calibrated)'!E$13,TRUE,FALSE)</f>
        <v>1</v>
      </c>
      <c r="Q39" s="47" t="b">
        <f>IF(E$39='[2]SUM (calibrated)'!F$13,TRUE,FALSE)</f>
        <v>1</v>
      </c>
      <c r="R39" s="47" t="b">
        <f>IF(F$39='[2]SUM (calibrated)'!G$13,TRUE,FALSE)</f>
        <v>1</v>
      </c>
    </row>
    <row r="40" spans="1:18" s="47" customFormat="1" ht="11.25" customHeight="1" x14ac:dyDescent="0.2">
      <c r="A40" s="52" t="s">
        <v>123</v>
      </c>
      <c r="B40" s="53">
        <f>+'[3]By Agency-SUM (C)'!B40</f>
        <v>823650</v>
      </c>
      <c r="C40" s="53">
        <f>+'[3]By Agency-SUM (C)'!C40</f>
        <v>646339</v>
      </c>
      <c r="D40" s="53">
        <f>+'[3]By Agency-SUM (C)'!D40</f>
        <v>3392</v>
      </c>
      <c r="E40" s="53">
        <f>SUM(C40:D40)</f>
        <v>649731</v>
      </c>
      <c r="F40" s="53">
        <f>B40-E40</f>
        <v>173919</v>
      </c>
      <c r="G40" s="53">
        <f>B40-C40</f>
        <v>177311</v>
      </c>
      <c r="H40" s="54">
        <f>E40/B40*100</f>
        <v>78.884356219267886</v>
      </c>
    </row>
    <row r="41" spans="1:18" s="47" customFormat="1" ht="11.25" customHeight="1" x14ac:dyDescent="0.2">
      <c r="A41" s="52" t="s">
        <v>124</v>
      </c>
      <c r="B41" s="53">
        <f>+'[3]By Agency-SUM (C)'!B41</f>
        <v>12544</v>
      </c>
      <c r="C41" s="53">
        <f>+'[3]By Agency-SUM (C)'!C41</f>
        <v>8008</v>
      </c>
      <c r="D41" s="53">
        <f>+'[3]By Agency-SUM (C)'!D41</f>
        <v>19</v>
      </c>
      <c r="E41" s="53">
        <f>SUM(C41:D41)</f>
        <v>8027</v>
      </c>
      <c r="F41" s="53">
        <f>B41-E41</f>
        <v>4517</v>
      </c>
      <c r="G41" s="53">
        <f>B41-C41</f>
        <v>4536</v>
      </c>
      <c r="H41" s="54">
        <f>E41/B41*100</f>
        <v>63.990752551020414</v>
      </c>
    </row>
    <row r="42" spans="1:18" s="47" customFormat="1" ht="11.25" customHeight="1" x14ac:dyDescent="0.2">
      <c r="A42" s="52"/>
      <c r="B42" s="46"/>
      <c r="C42" s="46"/>
      <c r="D42" s="46"/>
      <c r="E42" s="46"/>
      <c r="F42" s="46"/>
      <c r="G42" s="46"/>
      <c r="H42" s="51"/>
    </row>
    <row r="43" spans="1:18" s="47" customFormat="1" ht="11.25" customHeight="1" x14ac:dyDescent="0.2">
      <c r="A43" s="49" t="s">
        <v>125</v>
      </c>
      <c r="B43" s="56">
        <f t="shared" ref="B43:G43" si="11">SUM(B44:B49)</f>
        <v>101224310</v>
      </c>
      <c r="C43" s="56">
        <f t="shared" si="11"/>
        <v>88961246</v>
      </c>
      <c r="D43" s="56">
        <f t="shared" si="11"/>
        <v>2259431</v>
      </c>
      <c r="E43" s="56">
        <f t="shared" si="11"/>
        <v>91220677</v>
      </c>
      <c r="F43" s="56">
        <f t="shared" si="11"/>
        <v>10003633</v>
      </c>
      <c r="G43" s="56">
        <f t="shared" si="11"/>
        <v>12263064</v>
      </c>
      <c r="H43" s="51">
        <f t="shared" ref="H43:H49" si="12">E43/B43*100</f>
        <v>90.117361135877331</v>
      </c>
      <c r="N43" s="47" t="b">
        <f>IF(B$43='[2]SUM (calibrated)'!C14,TRUE,FALSE)</f>
        <v>1</v>
      </c>
      <c r="O43" s="47" t="b">
        <f>IF(C$43='[2]SUM (calibrated)'!D14,TRUE,FALSE)</f>
        <v>1</v>
      </c>
      <c r="P43" s="47" t="b">
        <f>IF(D$43='[2]SUM (calibrated)'!E14,TRUE,FALSE)</f>
        <v>1</v>
      </c>
      <c r="Q43" s="47" t="b">
        <f>IF(E$43='[2]SUM (calibrated)'!F14,TRUE,FALSE)</f>
        <v>1</v>
      </c>
      <c r="R43" s="47" t="b">
        <f>IF(F$43='[2]SUM (calibrated)'!G14,TRUE,FALSE)</f>
        <v>1</v>
      </c>
    </row>
    <row r="44" spans="1:18" s="47" customFormat="1" ht="11.25" customHeight="1" x14ac:dyDescent="0.2">
      <c r="A44" s="52" t="s">
        <v>126</v>
      </c>
      <c r="B44" s="53">
        <f>+'[3]By Agency-SUM (C)'!B44</f>
        <v>100325699</v>
      </c>
      <c r="C44" s="53">
        <f>+'[3]By Agency-SUM (C)'!C44</f>
        <v>88584344</v>
      </c>
      <c r="D44" s="53">
        <f>+'[3]By Agency-SUM (C)'!D44</f>
        <v>2180452</v>
      </c>
      <c r="E44" s="53">
        <f t="shared" ref="E44:E51" si="13">SUM(C44:D44)</f>
        <v>90764796</v>
      </c>
      <c r="F44" s="53">
        <f t="shared" ref="F44:F51" si="14">B44-E44</f>
        <v>9560903</v>
      </c>
      <c r="G44" s="53">
        <f t="shared" ref="G44:G51" si="15">B44-C44</f>
        <v>11741355</v>
      </c>
      <c r="H44" s="54">
        <f t="shared" si="12"/>
        <v>90.470135672815005</v>
      </c>
    </row>
    <row r="45" spans="1:18" s="47" customFormat="1" ht="11.25" customHeight="1" x14ac:dyDescent="0.2">
      <c r="A45" s="58" t="s">
        <v>127</v>
      </c>
      <c r="B45" s="53">
        <f>+'[3]By Agency-SUM (C)'!B45</f>
        <v>9394</v>
      </c>
      <c r="C45" s="53">
        <f>+'[3]By Agency-SUM (C)'!C45</f>
        <v>8451</v>
      </c>
      <c r="D45" s="53">
        <f>+'[3]By Agency-SUM (C)'!D45</f>
        <v>354</v>
      </c>
      <c r="E45" s="53">
        <f t="shared" si="13"/>
        <v>8805</v>
      </c>
      <c r="F45" s="53">
        <f t="shared" si="14"/>
        <v>589</v>
      </c>
      <c r="G45" s="53">
        <f t="shared" si="15"/>
        <v>943</v>
      </c>
      <c r="H45" s="54">
        <f t="shared" si="12"/>
        <v>93.730040451351925</v>
      </c>
    </row>
    <row r="46" spans="1:18" s="47" customFormat="1" ht="11.25" customHeight="1" x14ac:dyDescent="0.2">
      <c r="A46" s="58" t="s">
        <v>128</v>
      </c>
      <c r="B46" s="53">
        <f>+'[3]By Agency-SUM (C)'!B46</f>
        <v>3610</v>
      </c>
      <c r="C46" s="53">
        <f>+'[3]By Agency-SUM (C)'!C46</f>
        <v>1490</v>
      </c>
      <c r="D46" s="53">
        <f>+'[3]By Agency-SUM (C)'!D46</f>
        <v>641</v>
      </c>
      <c r="E46" s="53">
        <f t="shared" si="13"/>
        <v>2131</v>
      </c>
      <c r="F46" s="53">
        <f t="shared" si="14"/>
        <v>1479</v>
      </c>
      <c r="G46" s="53">
        <f t="shared" si="15"/>
        <v>2120</v>
      </c>
      <c r="H46" s="54">
        <f t="shared" si="12"/>
        <v>59.03047091412742</v>
      </c>
    </row>
    <row r="47" spans="1:18" s="47" customFormat="1" ht="11.25" customHeight="1" x14ac:dyDescent="0.2">
      <c r="A47" s="52" t="s">
        <v>129</v>
      </c>
      <c r="B47" s="53">
        <f>+'[3]By Agency-SUM (C)'!B47</f>
        <v>643809</v>
      </c>
      <c r="C47" s="53">
        <f>+'[3]By Agency-SUM (C)'!C47</f>
        <v>237452</v>
      </c>
      <c r="D47" s="53">
        <f>+'[3]By Agency-SUM (C)'!D47</f>
        <v>6476</v>
      </c>
      <c r="E47" s="53">
        <f t="shared" si="13"/>
        <v>243928</v>
      </c>
      <c r="F47" s="53">
        <f t="shared" si="14"/>
        <v>399881</v>
      </c>
      <c r="G47" s="53">
        <f t="shared" si="15"/>
        <v>406357</v>
      </c>
      <c r="H47" s="54">
        <f t="shared" si="12"/>
        <v>37.888255678314529</v>
      </c>
    </row>
    <row r="48" spans="1:18" s="47" customFormat="1" ht="11.25" customHeight="1" x14ac:dyDescent="0.2">
      <c r="A48" s="52" t="s">
        <v>130</v>
      </c>
      <c r="B48" s="53">
        <f>+'[3]By Agency-SUM (C)'!B48</f>
        <v>193105</v>
      </c>
      <c r="C48" s="53">
        <f>+'[3]By Agency-SUM (C)'!C48</f>
        <v>102638</v>
      </c>
      <c r="D48" s="53">
        <f>+'[3]By Agency-SUM (C)'!D48</f>
        <v>71237</v>
      </c>
      <c r="E48" s="53">
        <f t="shared" si="13"/>
        <v>173875</v>
      </c>
      <c r="F48" s="53">
        <f t="shared" si="14"/>
        <v>19230</v>
      </c>
      <c r="G48" s="53">
        <f t="shared" si="15"/>
        <v>90467</v>
      </c>
      <c r="H48" s="54">
        <f t="shared" si="12"/>
        <v>90.041687165013855</v>
      </c>
    </row>
    <row r="49" spans="1:18" s="47" customFormat="1" ht="11.25" customHeight="1" x14ac:dyDescent="0.2">
      <c r="A49" s="52" t="s">
        <v>131</v>
      </c>
      <c r="B49" s="53">
        <f>+'[3]By Agency-SUM (C)'!B49</f>
        <v>48693</v>
      </c>
      <c r="C49" s="53">
        <f>+'[3]By Agency-SUM (C)'!C49</f>
        <v>26871</v>
      </c>
      <c r="D49" s="53">
        <f>+'[3]By Agency-SUM (C)'!D49</f>
        <v>271</v>
      </c>
      <c r="E49" s="53">
        <f t="shared" si="13"/>
        <v>27142</v>
      </c>
      <c r="F49" s="53">
        <f t="shared" si="14"/>
        <v>21551</v>
      </c>
      <c r="G49" s="53">
        <f t="shared" si="15"/>
        <v>21822</v>
      </c>
      <c r="H49" s="54">
        <f t="shared" si="12"/>
        <v>55.741071611936007</v>
      </c>
    </row>
    <row r="50" spans="1:18" s="47" customFormat="1" ht="11.25" customHeight="1" x14ac:dyDescent="0.2">
      <c r="A50" s="52"/>
      <c r="B50" s="53"/>
      <c r="C50" s="53"/>
      <c r="D50" s="53"/>
      <c r="E50" s="53"/>
      <c r="F50" s="53"/>
      <c r="G50" s="53"/>
      <c r="H50" s="54"/>
    </row>
    <row r="51" spans="1:18" s="47" customFormat="1" ht="11.25" customHeight="1" x14ac:dyDescent="0.2">
      <c r="A51" s="49" t="s">
        <v>132</v>
      </c>
      <c r="B51" s="53">
        <f>+'[3]By Agency-SUM (C)'!B51</f>
        <v>14740804</v>
      </c>
      <c r="C51" s="53">
        <f>+'[3]By Agency-SUM (C)'!C51</f>
        <v>12592872</v>
      </c>
      <c r="D51" s="53">
        <f>+'[3]By Agency-SUM (C)'!D51</f>
        <v>366519</v>
      </c>
      <c r="E51" s="53">
        <f t="shared" si="13"/>
        <v>12959391</v>
      </c>
      <c r="F51" s="53">
        <f t="shared" si="14"/>
        <v>1781413</v>
      </c>
      <c r="G51" s="53">
        <f t="shared" si="15"/>
        <v>2147932</v>
      </c>
      <c r="H51" s="54">
        <f>E51/B51*100</f>
        <v>87.915089299064007</v>
      </c>
      <c r="N51" s="47" t="b">
        <f>IF(B$51='[2]SUM (calibrated)'!C$15,TRUE,FALSE)</f>
        <v>1</v>
      </c>
      <c r="O51" s="47" t="b">
        <f>IF(C$51='[2]SUM (calibrated)'!D$15,TRUE,FALSE)</f>
        <v>1</v>
      </c>
      <c r="P51" s="47" t="b">
        <f>IF(D$51='[2]SUM (calibrated)'!E$15,TRUE,FALSE)</f>
        <v>1</v>
      </c>
      <c r="Q51" s="47" t="b">
        <f>IF(E$51='[2]SUM (calibrated)'!F$15,TRUE,FALSE)</f>
        <v>1</v>
      </c>
      <c r="R51" s="47" t="b">
        <f>IF(F$51='[2]SUM (calibrated)'!G$15,TRUE,FALSE)</f>
        <v>1</v>
      </c>
    </row>
    <row r="52" spans="1:18" s="47" customFormat="1" ht="11.25" customHeight="1" x14ac:dyDescent="0.2">
      <c r="A52" s="59"/>
      <c r="B52" s="46"/>
      <c r="C52" s="46"/>
      <c r="D52" s="46"/>
      <c r="E52" s="46"/>
      <c r="F52" s="46"/>
      <c r="G52" s="46"/>
      <c r="H52" s="51"/>
    </row>
    <row r="53" spans="1:18" s="47" customFormat="1" ht="11.25" customHeight="1" x14ac:dyDescent="0.2">
      <c r="A53" s="49" t="s">
        <v>133</v>
      </c>
      <c r="B53" s="56">
        <f t="shared" ref="B53:H53" si="16">+B54</f>
        <v>585885</v>
      </c>
      <c r="C53" s="56">
        <f t="shared" si="16"/>
        <v>423546</v>
      </c>
      <c r="D53" s="56">
        <f t="shared" si="16"/>
        <v>13923</v>
      </c>
      <c r="E53" s="56">
        <f t="shared" si="16"/>
        <v>437469</v>
      </c>
      <c r="F53" s="56">
        <f t="shared" si="16"/>
        <v>148416</v>
      </c>
      <c r="G53" s="56">
        <f t="shared" si="16"/>
        <v>162339</v>
      </c>
      <c r="H53" s="51">
        <f t="shared" si="16"/>
        <v>74.668066258736786</v>
      </c>
      <c r="N53" s="47" t="b">
        <f>IF(B$53='[2]SUM (calibrated)'!C16,TRUE,FALSE)</f>
        <v>1</v>
      </c>
      <c r="O53" s="47" t="b">
        <f>IF(C$53='[2]SUM (calibrated)'!D16,TRUE,FALSE)</f>
        <v>1</v>
      </c>
      <c r="P53" s="47" t="b">
        <f>IF(D$53='[2]SUM (calibrated)'!E16,TRUE,FALSE)</f>
        <v>1</v>
      </c>
      <c r="Q53" s="47" t="b">
        <f>IF(E$53='[2]SUM (calibrated)'!F16,TRUE,FALSE)</f>
        <v>1</v>
      </c>
      <c r="R53" s="47" t="b">
        <f>IF(F$53='[2]SUM (calibrated)'!G16,TRUE,FALSE)</f>
        <v>1</v>
      </c>
    </row>
    <row r="54" spans="1:18" s="47" customFormat="1" ht="11.25" customHeight="1" x14ac:dyDescent="0.2">
      <c r="A54" s="52" t="s">
        <v>110</v>
      </c>
      <c r="B54" s="53">
        <f>+'[3]By Agency-SUM (C)'!B54</f>
        <v>585885</v>
      </c>
      <c r="C54" s="53">
        <f>+'[3]By Agency-SUM (C)'!C54</f>
        <v>423546</v>
      </c>
      <c r="D54" s="53">
        <f>+'[3]By Agency-SUM (C)'!D54</f>
        <v>13923</v>
      </c>
      <c r="E54" s="53">
        <f>SUM(C54:D54)</f>
        <v>437469</v>
      </c>
      <c r="F54" s="53">
        <f>B54-E54</f>
        <v>148416</v>
      </c>
      <c r="G54" s="53">
        <f>B54-C54</f>
        <v>162339</v>
      </c>
      <c r="H54" s="54">
        <f>E54/B54*100</f>
        <v>74.668066258736786</v>
      </c>
    </row>
    <row r="55" spans="1:18" s="47" customFormat="1" ht="11.25" customHeight="1" x14ac:dyDescent="0.2">
      <c r="A55" s="52"/>
      <c r="B55" s="46"/>
      <c r="C55" s="46"/>
      <c r="D55" s="46"/>
      <c r="E55" s="46"/>
      <c r="F55" s="46"/>
      <c r="G55" s="46"/>
      <c r="H55" s="51"/>
    </row>
    <row r="56" spans="1:18" s="47" customFormat="1" ht="11.25" customHeight="1" x14ac:dyDescent="0.2">
      <c r="A56" s="49" t="s">
        <v>134</v>
      </c>
      <c r="B56" s="56">
        <f t="shared" ref="B56:G56" si="17">SUM(B57:B62)</f>
        <v>6384092</v>
      </c>
      <c r="C56" s="56">
        <f t="shared" si="17"/>
        <v>4623216</v>
      </c>
      <c r="D56" s="56">
        <f t="shared" si="17"/>
        <v>188929</v>
      </c>
      <c r="E56" s="56">
        <f t="shared" si="17"/>
        <v>4812145</v>
      </c>
      <c r="F56" s="56">
        <f t="shared" si="17"/>
        <v>1571947</v>
      </c>
      <c r="G56" s="56">
        <f t="shared" si="17"/>
        <v>1760876</v>
      </c>
      <c r="H56" s="51">
        <f t="shared" ref="H56:H62" si="18">E56/B56*100</f>
        <v>75.377124891057335</v>
      </c>
      <c r="N56" s="47" t="b">
        <f>IF(B$56='[2]SUM (calibrated)'!C17,TRUE,FALSE)</f>
        <v>1</v>
      </c>
      <c r="O56" s="47" t="b">
        <f>IF(C$56='[2]SUM (calibrated)'!D17,TRUE,FALSE)</f>
        <v>1</v>
      </c>
      <c r="P56" s="47" t="b">
        <f>IF(D$56='[2]SUM (calibrated)'!E17,TRUE,FALSE)</f>
        <v>1</v>
      </c>
      <c r="Q56" s="47" t="b">
        <f>IF(E$56='[2]SUM (calibrated)'!F17,TRUE,FALSE)</f>
        <v>1</v>
      </c>
      <c r="R56" s="47" t="b">
        <f>IF(F$56='[2]SUM (calibrated)'!G17,TRUE,FALSE)</f>
        <v>1</v>
      </c>
    </row>
    <row r="57" spans="1:18" s="47" customFormat="1" ht="11.25" customHeight="1" x14ac:dyDescent="0.2">
      <c r="A57" s="52" t="s">
        <v>110</v>
      </c>
      <c r="B57" s="53">
        <f>+'[3]By Agency-SUM (C)'!B57</f>
        <v>5046835</v>
      </c>
      <c r="C57" s="53">
        <f>+'[3]By Agency-SUM (C)'!C57</f>
        <v>3825691</v>
      </c>
      <c r="D57" s="53">
        <f>+'[3]By Agency-SUM (C)'!D57</f>
        <v>161528</v>
      </c>
      <c r="E57" s="53">
        <f t="shared" ref="E57:E62" si="19">SUM(C57:D57)</f>
        <v>3987219</v>
      </c>
      <c r="F57" s="53">
        <f t="shared" ref="F57:F62" si="20">B57-E57</f>
        <v>1059616</v>
      </c>
      <c r="G57" s="53">
        <f t="shared" ref="G57:G62" si="21">B57-C57</f>
        <v>1221144</v>
      </c>
      <c r="H57" s="54">
        <f t="shared" si="18"/>
        <v>79.004346288317322</v>
      </c>
    </row>
    <row r="58" spans="1:18" s="47" customFormat="1" ht="11.25" customHeight="1" x14ac:dyDescent="0.2">
      <c r="A58" s="52" t="s">
        <v>135</v>
      </c>
      <c r="B58" s="53">
        <f>+'[3]By Agency-SUM (C)'!B58</f>
        <v>375640</v>
      </c>
      <c r="C58" s="53">
        <f>+'[3]By Agency-SUM (C)'!C58</f>
        <v>288232</v>
      </c>
      <c r="D58" s="53">
        <f>+'[3]By Agency-SUM (C)'!D58</f>
        <v>11093</v>
      </c>
      <c r="E58" s="53">
        <f t="shared" si="19"/>
        <v>299325</v>
      </c>
      <c r="F58" s="53">
        <f t="shared" si="20"/>
        <v>76315</v>
      </c>
      <c r="G58" s="53">
        <f t="shared" si="21"/>
        <v>87408</v>
      </c>
      <c r="H58" s="54">
        <f t="shared" si="18"/>
        <v>79.68400596315621</v>
      </c>
    </row>
    <row r="59" spans="1:18" s="47" customFormat="1" ht="11.25" customHeight="1" x14ac:dyDescent="0.2">
      <c r="A59" s="52" t="s">
        <v>136</v>
      </c>
      <c r="B59" s="53">
        <f>+'[3]By Agency-SUM (C)'!B59</f>
        <v>263077</v>
      </c>
      <c r="C59" s="53">
        <f>+'[3]By Agency-SUM (C)'!C59</f>
        <v>211034</v>
      </c>
      <c r="D59" s="53">
        <f>+'[3]By Agency-SUM (C)'!D59</f>
        <v>11994</v>
      </c>
      <c r="E59" s="53">
        <f t="shared" si="19"/>
        <v>223028</v>
      </c>
      <c r="F59" s="53">
        <f t="shared" si="20"/>
        <v>40049</v>
      </c>
      <c r="G59" s="53">
        <f t="shared" si="21"/>
        <v>52043</v>
      </c>
      <c r="H59" s="54">
        <f t="shared" si="18"/>
        <v>84.776700357689947</v>
      </c>
    </row>
    <row r="60" spans="1:18" s="47" customFormat="1" ht="11.25" customHeight="1" x14ac:dyDescent="0.2">
      <c r="A60" s="52" t="s">
        <v>137</v>
      </c>
      <c r="B60" s="53">
        <f>+'[3]By Agency-SUM (C)'!B60</f>
        <v>632855</v>
      </c>
      <c r="C60" s="53">
        <f>+'[3]By Agency-SUM (C)'!C60</f>
        <v>255375</v>
      </c>
      <c r="D60" s="53">
        <f>+'[3]By Agency-SUM (C)'!D60</f>
        <v>294</v>
      </c>
      <c r="E60" s="53">
        <f t="shared" si="19"/>
        <v>255669</v>
      </c>
      <c r="F60" s="53">
        <f t="shared" si="20"/>
        <v>377186</v>
      </c>
      <c r="G60" s="53">
        <f t="shared" si="21"/>
        <v>377480</v>
      </c>
      <c r="H60" s="54">
        <f t="shared" si="18"/>
        <v>40.399301577770579</v>
      </c>
    </row>
    <row r="61" spans="1:18" s="47" customFormat="1" ht="11.25" customHeight="1" x14ac:dyDescent="0.2">
      <c r="A61" s="52" t="s">
        <v>138</v>
      </c>
      <c r="B61" s="53">
        <f>+'[3]By Agency-SUM (C)'!B61</f>
        <v>41901</v>
      </c>
      <c r="C61" s="53">
        <f>+'[3]By Agency-SUM (C)'!C61</f>
        <v>25326</v>
      </c>
      <c r="D61" s="53">
        <f>+'[3]By Agency-SUM (C)'!D61</f>
        <v>1644</v>
      </c>
      <c r="E61" s="53">
        <f t="shared" si="19"/>
        <v>26970</v>
      </c>
      <c r="F61" s="53">
        <f t="shared" si="20"/>
        <v>14931</v>
      </c>
      <c r="G61" s="53">
        <f t="shared" si="21"/>
        <v>16575</v>
      </c>
      <c r="H61" s="54">
        <f t="shared" si="18"/>
        <v>64.366005584592259</v>
      </c>
    </row>
    <row r="62" spans="1:18" s="47" customFormat="1" ht="11.25" customHeight="1" x14ac:dyDescent="0.2">
      <c r="A62" s="52" t="s">
        <v>139</v>
      </c>
      <c r="B62" s="53">
        <f>+'[3]By Agency-SUM (C)'!B62</f>
        <v>23784</v>
      </c>
      <c r="C62" s="53">
        <f>+'[3]By Agency-SUM (C)'!C62</f>
        <v>17558</v>
      </c>
      <c r="D62" s="53">
        <f>+'[3]By Agency-SUM (C)'!D62</f>
        <v>2376</v>
      </c>
      <c r="E62" s="53">
        <f t="shared" si="19"/>
        <v>19934</v>
      </c>
      <c r="F62" s="53">
        <f t="shared" si="20"/>
        <v>3850</v>
      </c>
      <c r="G62" s="53">
        <f t="shared" si="21"/>
        <v>6226</v>
      </c>
      <c r="H62" s="54">
        <f t="shared" si="18"/>
        <v>83.812647157753105</v>
      </c>
    </row>
    <row r="63" spans="1:18" s="47" customFormat="1" ht="11.25" customHeight="1" x14ac:dyDescent="0.2">
      <c r="A63" s="52"/>
      <c r="B63" s="46"/>
      <c r="C63" s="46"/>
      <c r="D63" s="46"/>
      <c r="E63" s="46"/>
      <c r="F63" s="46"/>
      <c r="G63" s="46"/>
      <c r="H63" s="51"/>
    </row>
    <row r="64" spans="1:18" s="47" customFormat="1" ht="11.25" customHeight="1" x14ac:dyDescent="0.2">
      <c r="A64" s="49" t="s">
        <v>140</v>
      </c>
      <c r="B64" s="60">
        <f t="shared" ref="B64:G64" si="22">SUM(B65:B75)</f>
        <v>4870481</v>
      </c>
      <c r="C64" s="60">
        <f t="shared" si="22"/>
        <v>3380174</v>
      </c>
      <c r="D64" s="60">
        <f t="shared" si="22"/>
        <v>88092</v>
      </c>
      <c r="E64" s="60">
        <f t="shared" si="22"/>
        <v>3468266</v>
      </c>
      <c r="F64" s="60">
        <f t="shared" si="22"/>
        <v>1402215</v>
      </c>
      <c r="G64" s="60">
        <f t="shared" si="22"/>
        <v>1490307</v>
      </c>
      <c r="H64" s="51">
        <f t="shared" ref="H64:H75" si="23">E64/B64*100</f>
        <v>71.209927725824201</v>
      </c>
      <c r="N64" s="47" t="b">
        <f>IF(B$64='[2]SUM (calibrated)'!C18,TRUE,FALSE)</f>
        <v>1</v>
      </c>
      <c r="O64" s="47" t="b">
        <f>IF(C$64='[2]SUM (calibrated)'!D18,TRUE,FALSE)</f>
        <v>1</v>
      </c>
      <c r="P64" s="47" t="b">
        <f>IF(D$64='[2]SUM (calibrated)'!E18,TRUE,FALSE)</f>
        <v>1</v>
      </c>
      <c r="Q64" s="47" t="b">
        <f>IF(E$64='[2]SUM (calibrated)'!F18,TRUE,FALSE)</f>
        <v>1</v>
      </c>
      <c r="R64" s="47" t="b">
        <f>IF(F$64='[2]SUM (calibrated)'!G18,TRUE,FALSE)</f>
        <v>1</v>
      </c>
    </row>
    <row r="65" spans="1:18" s="47" customFormat="1" ht="11.25" customHeight="1" x14ac:dyDescent="0.2">
      <c r="A65" s="52" t="s">
        <v>141</v>
      </c>
      <c r="B65" s="53">
        <f>+'[3]By Agency-SUM (C)'!B65</f>
        <v>249857</v>
      </c>
      <c r="C65" s="53">
        <f>+'[3]By Agency-SUM (C)'!C65</f>
        <v>208281</v>
      </c>
      <c r="D65" s="53">
        <f>+'[3]By Agency-SUM (C)'!D65</f>
        <v>7553</v>
      </c>
      <c r="E65" s="53">
        <f t="shared" ref="E65:E75" si="24">SUM(C65:D65)</f>
        <v>215834</v>
      </c>
      <c r="F65" s="53">
        <f t="shared" ref="F65:F75" si="25">B65-E65</f>
        <v>34023</v>
      </c>
      <c r="G65" s="53">
        <f t="shared" ref="G65:G75" si="26">B65-C65</f>
        <v>41576</v>
      </c>
      <c r="H65" s="54">
        <f t="shared" si="23"/>
        <v>86.383011082339095</v>
      </c>
    </row>
    <row r="66" spans="1:18" s="47" customFormat="1" ht="11.25" customHeight="1" x14ac:dyDescent="0.2">
      <c r="A66" s="52" t="s">
        <v>142</v>
      </c>
      <c r="B66" s="53">
        <f>+'[3]By Agency-SUM (C)'!B66</f>
        <v>752258</v>
      </c>
      <c r="C66" s="53">
        <f>+'[3]By Agency-SUM (C)'!C66</f>
        <v>525503</v>
      </c>
      <c r="D66" s="53">
        <f>+'[3]By Agency-SUM (C)'!D66</f>
        <v>5803</v>
      </c>
      <c r="E66" s="53">
        <f t="shared" si="24"/>
        <v>531306</v>
      </c>
      <c r="F66" s="53">
        <f t="shared" si="25"/>
        <v>220952</v>
      </c>
      <c r="G66" s="53">
        <f t="shared" si="26"/>
        <v>226755</v>
      </c>
      <c r="H66" s="54">
        <f t="shared" si="23"/>
        <v>70.628162146497601</v>
      </c>
    </row>
    <row r="67" spans="1:18" s="47" customFormat="1" ht="11.25" customHeight="1" x14ac:dyDescent="0.2">
      <c r="A67" s="52" t="s">
        <v>143</v>
      </c>
      <c r="B67" s="53">
        <f>+'[3]By Agency-SUM (C)'!B67</f>
        <v>2625322</v>
      </c>
      <c r="C67" s="53">
        <f>+'[3]By Agency-SUM (C)'!C67</f>
        <v>1560122</v>
      </c>
      <c r="D67" s="53">
        <f>+'[3]By Agency-SUM (C)'!D67</f>
        <v>47461</v>
      </c>
      <c r="E67" s="53">
        <f t="shared" si="24"/>
        <v>1607583</v>
      </c>
      <c r="F67" s="53">
        <f t="shared" si="25"/>
        <v>1017739</v>
      </c>
      <c r="G67" s="53">
        <f t="shared" si="26"/>
        <v>1065200</v>
      </c>
      <c r="H67" s="54">
        <f t="shared" si="23"/>
        <v>61.233745803371932</v>
      </c>
    </row>
    <row r="68" spans="1:18" s="47" customFormat="1" ht="11.25" customHeight="1" x14ac:dyDescent="0.2">
      <c r="A68" s="52" t="s">
        <v>144</v>
      </c>
      <c r="B68" s="53">
        <f>+'[3]By Agency-SUM (C)'!B68</f>
        <v>66967</v>
      </c>
      <c r="C68" s="53">
        <f>+'[3]By Agency-SUM (C)'!C68</f>
        <v>52024</v>
      </c>
      <c r="D68" s="53">
        <f>+'[3]By Agency-SUM (C)'!D68</f>
        <v>7470</v>
      </c>
      <c r="E68" s="53">
        <f t="shared" si="24"/>
        <v>59494</v>
      </c>
      <c r="F68" s="53">
        <f t="shared" si="25"/>
        <v>7473</v>
      </c>
      <c r="G68" s="53">
        <f t="shared" si="26"/>
        <v>14943</v>
      </c>
      <c r="H68" s="54">
        <f t="shared" si="23"/>
        <v>88.840772320695265</v>
      </c>
    </row>
    <row r="69" spans="1:18" s="47" customFormat="1" ht="11.25" customHeight="1" x14ac:dyDescent="0.2">
      <c r="A69" s="52" t="s">
        <v>145</v>
      </c>
      <c r="B69" s="53">
        <f>+'[3]By Agency-SUM (C)'!B69</f>
        <v>695987</v>
      </c>
      <c r="C69" s="53">
        <f>+'[3]By Agency-SUM (C)'!C69</f>
        <v>613923</v>
      </c>
      <c r="D69" s="53">
        <f>+'[3]By Agency-SUM (C)'!D69</f>
        <v>2265</v>
      </c>
      <c r="E69" s="53">
        <f t="shared" si="24"/>
        <v>616188</v>
      </c>
      <c r="F69" s="53">
        <f t="shared" si="25"/>
        <v>79799</v>
      </c>
      <c r="G69" s="53">
        <f t="shared" si="26"/>
        <v>82064</v>
      </c>
      <c r="H69" s="54">
        <f t="shared" si="23"/>
        <v>88.534412280689139</v>
      </c>
    </row>
    <row r="70" spans="1:18" s="47" customFormat="1" ht="11.25" customHeight="1" x14ac:dyDescent="0.2">
      <c r="A70" s="52" t="s">
        <v>146</v>
      </c>
      <c r="B70" s="53">
        <f>+'[3]By Agency-SUM (C)'!B70</f>
        <v>4293</v>
      </c>
      <c r="C70" s="53">
        <f>+'[3]By Agency-SUM (C)'!C70</f>
        <v>4252</v>
      </c>
      <c r="D70" s="53">
        <f>+'[3]By Agency-SUM (C)'!D70</f>
        <v>3</v>
      </c>
      <c r="E70" s="53">
        <f t="shared" si="24"/>
        <v>4255</v>
      </c>
      <c r="F70" s="53">
        <f t="shared" si="25"/>
        <v>38</v>
      </c>
      <c r="G70" s="53">
        <f t="shared" si="26"/>
        <v>41</v>
      </c>
      <c r="H70" s="54">
        <f t="shared" si="23"/>
        <v>99.114838108548796</v>
      </c>
    </row>
    <row r="71" spans="1:18" s="47" customFormat="1" ht="11.25" customHeight="1" x14ac:dyDescent="0.2">
      <c r="A71" s="52" t="s">
        <v>147</v>
      </c>
      <c r="B71" s="53">
        <f>+'[3]By Agency-SUM (C)'!B71</f>
        <v>116304</v>
      </c>
      <c r="C71" s="53">
        <f>+'[3]By Agency-SUM (C)'!C71</f>
        <v>107252</v>
      </c>
      <c r="D71" s="53">
        <f>+'[3]By Agency-SUM (C)'!D71</f>
        <v>4908</v>
      </c>
      <c r="E71" s="53">
        <f t="shared" si="24"/>
        <v>112160</v>
      </c>
      <c r="F71" s="53">
        <f t="shared" si="25"/>
        <v>4144</v>
      </c>
      <c r="G71" s="53">
        <f t="shared" si="26"/>
        <v>9052</v>
      </c>
      <c r="H71" s="54">
        <f t="shared" si="23"/>
        <v>96.436923923510804</v>
      </c>
    </row>
    <row r="72" spans="1:18" s="47" customFormat="1" ht="11.25" customHeight="1" x14ac:dyDescent="0.2">
      <c r="A72" s="52" t="s">
        <v>148</v>
      </c>
      <c r="B72" s="53">
        <f>+'[3]By Agency-SUM (C)'!B72</f>
        <v>113504</v>
      </c>
      <c r="C72" s="53">
        <f>+'[3]By Agency-SUM (C)'!C72</f>
        <v>81147</v>
      </c>
      <c r="D72" s="53">
        <f>+'[3]By Agency-SUM (C)'!D72</f>
        <v>6112</v>
      </c>
      <c r="E72" s="53">
        <f t="shared" si="24"/>
        <v>87259</v>
      </c>
      <c r="F72" s="53">
        <f t="shared" si="25"/>
        <v>26245</v>
      </c>
      <c r="G72" s="53">
        <f t="shared" si="26"/>
        <v>32357</v>
      </c>
      <c r="H72" s="54">
        <f t="shared" si="23"/>
        <v>76.877466873414164</v>
      </c>
    </row>
    <row r="73" spans="1:18" s="47" customFormat="1" ht="11.25" customHeight="1" x14ac:dyDescent="0.2">
      <c r="A73" s="52" t="s">
        <v>149</v>
      </c>
      <c r="B73" s="53">
        <f>+'[3]By Agency-SUM (C)'!B73</f>
        <v>16819</v>
      </c>
      <c r="C73" s="53">
        <f>+'[3]By Agency-SUM (C)'!C73</f>
        <v>15709</v>
      </c>
      <c r="D73" s="53">
        <f>+'[3]By Agency-SUM (C)'!D73</f>
        <v>938</v>
      </c>
      <c r="E73" s="53">
        <f t="shared" si="24"/>
        <v>16647</v>
      </c>
      <c r="F73" s="53">
        <f t="shared" si="25"/>
        <v>172</v>
      </c>
      <c r="G73" s="53">
        <f t="shared" si="26"/>
        <v>1110</v>
      </c>
      <c r="H73" s="54">
        <f t="shared" si="23"/>
        <v>98.977347047981439</v>
      </c>
    </row>
    <row r="74" spans="1:18" s="47" customFormat="1" ht="11.25" customHeight="1" x14ac:dyDescent="0.2">
      <c r="A74" s="58" t="s">
        <v>150</v>
      </c>
      <c r="B74" s="53">
        <f>+'[3]By Agency-SUM (C)'!B74</f>
        <v>12680</v>
      </c>
      <c r="C74" s="53">
        <f>+'[3]By Agency-SUM (C)'!C74</f>
        <v>9871</v>
      </c>
      <c r="D74" s="53">
        <f>+'[3]By Agency-SUM (C)'!D74</f>
        <v>2088</v>
      </c>
      <c r="E74" s="53">
        <f t="shared" si="24"/>
        <v>11959</v>
      </c>
      <c r="F74" s="53">
        <f t="shared" si="25"/>
        <v>721</v>
      </c>
      <c r="G74" s="53">
        <f t="shared" si="26"/>
        <v>2809</v>
      </c>
      <c r="H74" s="54">
        <f t="shared" si="23"/>
        <v>94.313880126182966</v>
      </c>
    </row>
    <row r="75" spans="1:18" s="47" customFormat="1" ht="11.25" customHeight="1" x14ac:dyDescent="0.2">
      <c r="A75" s="52" t="s">
        <v>151</v>
      </c>
      <c r="B75" s="53">
        <f>+'[3]By Agency-SUM (C)'!B75</f>
        <v>216490</v>
      </c>
      <c r="C75" s="53">
        <f>+'[3]By Agency-SUM (C)'!C75</f>
        <v>202090</v>
      </c>
      <c r="D75" s="53">
        <f>+'[3]By Agency-SUM (C)'!D75</f>
        <v>3491</v>
      </c>
      <c r="E75" s="53">
        <f t="shared" si="24"/>
        <v>205581</v>
      </c>
      <c r="F75" s="53">
        <f t="shared" si="25"/>
        <v>10909</v>
      </c>
      <c r="G75" s="53">
        <f t="shared" si="26"/>
        <v>14400</v>
      </c>
      <c r="H75" s="54">
        <f t="shared" si="23"/>
        <v>94.960968174049611</v>
      </c>
    </row>
    <row r="76" spans="1:18" s="47" customFormat="1" ht="11.25" customHeight="1" x14ac:dyDescent="0.2">
      <c r="A76" s="52"/>
      <c r="B76" s="46"/>
      <c r="C76" s="46"/>
      <c r="D76" s="46"/>
      <c r="E76" s="46"/>
      <c r="F76" s="46"/>
      <c r="G76" s="46"/>
      <c r="H76" s="51"/>
    </row>
    <row r="77" spans="1:18" s="47" customFormat="1" ht="11.25" customHeight="1" x14ac:dyDescent="0.2">
      <c r="A77" s="49" t="s">
        <v>152</v>
      </c>
      <c r="B77" s="56">
        <f t="shared" ref="B77:G77" si="27">SUM(B78:B81)</f>
        <v>6836418</v>
      </c>
      <c r="C77" s="56">
        <f t="shared" si="27"/>
        <v>5965084</v>
      </c>
      <c r="D77" s="56">
        <f t="shared" si="27"/>
        <v>771672</v>
      </c>
      <c r="E77" s="56">
        <f t="shared" si="27"/>
        <v>6736756</v>
      </c>
      <c r="F77" s="56">
        <f t="shared" si="27"/>
        <v>99662</v>
      </c>
      <c r="G77" s="56">
        <f t="shared" si="27"/>
        <v>871334</v>
      </c>
      <c r="H77" s="51">
        <f>E77/B77*100</f>
        <v>98.542189784182298</v>
      </c>
      <c r="N77" s="47" t="b">
        <f>IF(B$77='[2]SUM (calibrated)'!C19,TRUE,FALSE)</f>
        <v>1</v>
      </c>
      <c r="O77" s="47" t="b">
        <f>IF(C$77='[2]SUM (calibrated)'!D19,TRUE,FALSE)</f>
        <v>1</v>
      </c>
      <c r="P77" s="47" t="b">
        <f>IF(D$77='[2]SUM (calibrated)'!E19,TRUE,FALSE)</f>
        <v>1</v>
      </c>
      <c r="Q77" s="47" t="b">
        <f>IF(E$77='[2]SUM (calibrated)'!F19,TRUE,FALSE)</f>
        <v>1</v>
      </c>
      <c r="R77" s="47" t="b">
        <f>IF(F$77='[2]SUM (calibrated)'!G19,TRUE,FALSE)</f>
        <v>1</v>
      </c>
    </row>
    <row r="78" spans="1:18" s="47" customFormat="1" ht="11.25" customHeight="1" x14ac:dyDescent="0.2">
      <c r="A78" s="52" t="s">
        <v>110</v>
      </c>
      <c r="B78" s="53">
        <f>+'[3]By Agency-SUM (C)'!B78</f>
        <v>6809646</v>
      </c>
      <c r="C78" s="53">
        <f>+'[3]By Agency-SUM (C)'!C78</f>
        <v>5943530</v>
      </c>
      <c r="D78" s="53">
        <f>+'[3]By Agency-SUM (C)'!D78</f>
        <v>769901</v>
      </c>
      <c r="E78" s="53">
        <f>SUM(C78:D78)</f>
        <v>6713431</v>
      </c>
      <c r="F78" s="53">
        <f>B78-E78</f>
        <v>96215</v>
      </c>
      <c r="G78" s="53">
        <f>B78-C78</f>
        <v>866116</v>
      </c>
      <c r="H78" s="54">
        <f>E78/B78*100</f>
        <v>98.587077801107426</v>
      </c>
    </row>
    <row r="79" spans="1:18" s="47" customFormat="1" ht="11.25" customHeight="1" x14ac:dyDescent="0.2">
      <c r="A79" s="52" t="s">
        <v>153</v>
      </c>
      <c r="B79" s="53">
        <f>+'[3]By Agency-SUM (C)'!B79</f>
        <v>19511</v>
      </c>
      <c r="C79" s="53">
        <f>+'[3]By Agency-SUM (C)'!C79</f>
        <v>16044</v>
      </c>
      <c r="D79" s="53">
        <f>+'[3]By Agency-SUM (C)'!D79</f>
        <v>1443</v>
      </c>
      <c r="E79" s="53">
        <f>SUM(C79:D79)</f>
        <v>17487</v>
      </c>
      <c r="F79" s="53">
        <f>B79-E79</f>
        <v>2024</v>
      </c>
      <c r="G79" s="53">
        <f>B79-C79</f>
        <v>3467</v>
      </c>
      <c r="H79" s="54">
        <f>E79/B79*100</f>
        <v>89.626364614832653</v>
      </c>
    </row>
    <row r="80" spans="1:18" s="47" customFormat="1" ht="11.25" customHeight="1" x14ac:dyDescent="0.2">
      <c r="A80" s="52" t="s">
        <v>154</v>
      </c>
      <c r="B80" s="53">
        <f>+'[3]By Agency-SUM (C)'!B80</f>
        <v>981</v>
      </c>
      <c r="C80" s="53">
        <f>+'[3]By Agency-SUM (C)'!C80</f>
        <v>415</v>
      </c>
      <c r="D80" s="53">
        <f>+'[3]By Agency-SUM (C)'!D80</f>
        <v>23</v>
      </c>
      <c r="E80" s="53">
        <f>SUM(C80:D80)</f>
        <v>438</v>
      </c>
      <c r="F80" s="53">
        <f>B80-E80</f>
        <v>543</v>
      </c>
      <c r="G80" s="53">
        <f>B80-C80</f>
        <v>566</v>
      </c>
      <c r="H80" s="54">
        <f>E80/B80*100</f>
        <v>44.648318042813457</v>
      </c>
    </row>
    <row r="81" spans="1:18" s="47" customFormat="1" ht="11.25" customHeight="1" x14ac:dyDescent="0.2">
      <c r="A81" s="52" t="s">
        <v>155</v>
      </c>
      <c r="B81" s="53">
        <f>+'[3]By Agency-SUM (C)'!B81</f>
        <v>6280</v>
      </c>
      <c r="C81" s="53">
        <f>+'[3]By Agency-SUM (C)'!C81</f>
        <v>5095</v>
      </c>
      <c r="D81" s="53">
        <f>+'[3]By Agency-SUM (C)'!D81</f>
        <v>305</v>
      </c>
      <c r="E81" s="53">
        <f>SUM(C81:D81)</f>
        <v>5400</v>
      </c>
      <c r="F81" s="53">
        <f>B81-E81</f>
        <v>880</v>
      </c>
      <c r="G81" s="53">
        <f>B81-C81</f>
        <v>1185</v>
      </c>
      <c r="H81" s="54">
        <f>E81/B81*100</f>
        <v>85.98726114649682</v>
      </c>
    </row>
    <row r="82" spans="1:18" s="47" customFormat="1" ht="11.25" customHeight="1" x14ac:dyDescent="0.2">
      <c r="A82" s="52"/>
      <c r="B82" s="46"/>
      <c r="C82" s="46"/>
      <c r="D82" s="46"/>
      <c r="E82" s="46"/>
      <c r="F82" s="46"/>
      <c r="G82" s="46"/>
      <c r="H82" s="51"/>
    </row>
    <row r="83" spans="1:18" s="47" customFormat="1" ht="11.25" customHeight="1" x14ac:dyDescent="0.2">
      <c r="A83" s="49" t="s">
        <v>156</v>
      </c>
      <c r="B83" s="56">
        <f t="shared" ref="B83:G83" si="28">SUM(B84:B86)</f>
        <v>33516130</v>
      </c>
      <c r="C83" s="56">
        <f t="shared" si="28"/>
        <v>29215377</v>
      </c>
      <c r="D83" s="56">
        <f t="shared" si="28"/>
        <v>877017</v>
      </c>
      <c r="E83" s="56">
        <f t="shared" si="28"/>
        <v>30092394</v>
      </c>
      <c r="F83" s="56">
        <f t="shared" si="28"/>
        <v>3423736</v>
      </c>
      <c r="G83" s="56">
        <f t="shared" si="28"/>
        <v>4300753</v>
      </c>
      <c r="H83" s="51">
        <f>E83/B83*100</f>
        <v>89.784811074548287</v>
      </c>
      <c r="N83" s="47" t="b">
        <f>IF(B$83='[2]SUM (calibrated)'!C20,TRUE,FALSE)</f>
        <v>1</v>
      </c>
      <c r="O83" s="47" t="b">
        <f>IF(C$83='[2]SUM (calibrated)'!D20,TRUE,FALSE)</f>
        <v>1</v>
      </c>
      <c r="P83" s="47" t="b">
        <f>IF(D$83='[2]SUM (calibrated)'!E20,TRUE,FALSE)</f>
        <v>1</v>
      </c>
      <c r="Q83" s="47" t="b">
        <f>IF(E$83='[2]SUM (calibrated)'!F20,TRUE,FALSE)</f>
        <v>1</v>
      </c>
      <c r="R83" s="47" t="b">
        <f>IF(F$83='[2]SUM (calibrated)'!G20,TRUE,FALSE)</f>
        <v>1</v>
      </c>
    </row>
    <row r="84" spans="1:18" s="47" customFormat="1" ht="11.25" customHeight="1" x14ac:dyDescent="0.2">
      <c r="A84" s="52" t="s">
        <v>157</v>
      </c>
      <c r="B84" s="53">
        <f>+'[3]By Agency-SUM (C)'!B84</f>
        <v>33241160</v>
      </c>
      <c r="C84" s="53">
        <f>+'[3]By Agency-SUM (C)'!C84</f>
        <v>29039872</v>
      </c>
      <c r="D84" s="53">
        <f>+'[3]By Agency-SUM (C)'!D84</f>
        <v>872653</v>
      </c>
      <c r="E84" s="53">
        <f>SUM(C84:D84)</f>
        <v>29912525</v>
      </c>
      <c r="F84" s="53">
        <f>B84-E84</f>
        <v>3328635</v>
      </c>
      <c r="G84" s="53">
        <f>B84-C84</f>
        <v>4201288</v>
      </c>
      <c r="H84" s="54">
        <f>E84/B84*100</f>
        <v>89.986405408234845</v>
      </c>
    </row>
    <row r="85" spans="1:18" s="47" customFormat="1" ht="11.25" customHeight="1" x14ac:dyDescent="0.2">
      <c r="A85" s="52" t="s">
        <v>158</v>
      </c>
      <c r="B85" s="53">
        <f>+'[3]By Agency-SUM (C)'!B85</f>
        <v>104780</v>
      </c>
      <c r="C85" s="53">
        <f>+'[3]By Agency-SUM (C)'!C85</f>
        <v>90752</v>
      </c>
      <c r="D85" s="53">
        <f>+'[3]By Agency-SUM (C)'!D85</f>
        <v>2690</v>
      </c>
      <c r="E85" s="53">
        <f>SUM(C85:D85)</f>
        <v>93442</v>
      </c>
      <c r="F85" s="53">
        <f>B85-E85</f>
        <v>11338</v>
      </c>
      <c r="G85" s="53">
        <f>B85-C85</f>
        <v>14028</v>
      </c>
      <c r="H85" s="54">
        <f>E85/B85*100</f>
        <v>89.179232677991976</v>
      </c>
    </row>
    <row r="86" spans="1:18" s="47" customFormat="1" ht="11.25" customHeight="1" x14ac:dyDescent="0.2">
      <c r="A86" s="52" t="s">
        <v>159</v>
      </c>
      <c r="B86" s="53">
        <f>+'[3]By Agency-SUM (C)'!B86</f>
        <v>170190</v>
      </c>
      <c r="C86" s="53">
        <f>+'[3]By Agency-SUM (C)'!C86</f>
        <v>84753</v>
      </c>
      <c r="D86" s="53">
        <f>+'[3]By Agency-SUM (C)'!D86</f>
        <v>1674</v>
      </c>
      <c r="E86" s="53">
        <f>SUM(C86:D86)</f>
        <v>86427</v>
      </c>
      <c r="F86" s="53">
        <f>B86-E86</f>
        <v>83763</v>
      </c>
      <c r="G86" s="53">
        <f>B86-C86</f>
        <v>85437</v>
      </c>
      <c r="H86" s="54">
        <f>E86/B86*100</f>
        <v>50.782654680063452</v>
      </c>
    </row>
    <row r="87" spans="1:18" s="47" customFormat="1" ht="11.25" customHeight="1" x14ac:dyDescent="0.2">
      <c r="A87" s="52"/>
      <c r="B87" s="46"/>
      <c r="C87" s="46"/>
      <c r="D87" s="46"/>
      <c r="E87" s="46"/>
      <c r="F87" s="46"/>
      <c r="G87" s="46"/>
      <c r="H87" s="51"/>
    </row>
    <row r="88" spans="1:18" s="47" customFormat="1" ht="11.25" customHeight="1" x14ac:dyDescent="0.2">
      <c r="A88" s="49" t="s">
        <v>160</v>
      </c>
      <c r="B88" s="56">
        <f t="shared" ref="B88:G88" si="29">SUM(B89:B95)</f>
        <v>52725882</v>
      </c>
      <c r="C88" s="56">
        <f t="shared" si="29"/>
        <v>48608783</v>
      </c>
      <c r="D88" s="56">
        <f t="shared" si="29"/>
        <v>878507</v>
      </c>
      <c r="E88" s="56">
        <f t="shared" si="29"/>
        <v>49487290</v>
      </c>
      <c r="F88" s="56">
        <f t="shared" si="29"/>
        <v>3238592</v>
      </c>
      <c r="G88" s="56">
        <f t="shared" si="29"/>
        <v>4117099</v>
      </c>
      <c r="H88" s="51">
        <f t="shared" ref="H88:H95" si="30">E88/B88*100</f>
        <v>93.857680749655358</v>
      </c>
      <c r="N88" s="47" t="b">
        <f>IF(B$88='[2]SUM (calibrated)'!C21,TRUE,FALSE)</f>
        <v>1</v>
      </c>
      <c r="O88" s="47" t="b">
        <f>IF(C$88='[2]SUM (calibrated)'!D21,TRUE,FALSE)</f>
        <v>1</v>
      </c>
      <c r="P88" s="47" t="b">
        <f>IF(D$88='[2]SUM (calibrated)'!E21,TRUE,FALSE)</f>
        <v>1</v>
      </c>
      <c r="Q88" s="47" t="b">
        <f>IF(E$88='[2]SUM (calibrated)'!F21,TRUE,FALSE)</f>
        <v>1</v>
      </c>
      <c r="R88" s="47" t="b">
        <f>IF(F$88='[2]SUM (calibrated)'!G21,TRUE,FALSE)</f>
        <v>1</v>
      </c>
    </row>
    <row r="89" spans="1:18" s="47" customFormat="1" ht="11.25" customHeight="1" x14ac:dyDescent="0.2">
      <c r="A89" s="52" t="s">
        <v>141</v>
      </c>
      <c r="B89" s="53">
        <f>+'[3]By Agency-SUM (C)'!B89</f>
        <v>4683309</v>
      </c>
      <c r="C89" s="53">
        <f>+'[3]By Agency-SUM (C)'!C89</f>
        <v>2623097</v>
      </c>
      <c r="D89" s="53">
        <f>+'[3]By Agency-SUM (C)'!D89</f>
        <v>480461</v>
      </c>
      <c r="E89" s="53">
        <f t="shared" ref="E89:E95" si="31">SUM(C89:D89)</f>
        <v>3103558</v>
      </c>
      <c r="F89" s="53">
        <f t="shared" ref="F89:F95" si="32">B89-E89</f>
        <v>1579751</v>
      </c>
      <c r="G89" s="53">
        <f t="shared" ref="G89:G95" si="33">B89-C89</f>
        <v>2060212</v>
      </c>
      <c r="H89" s="54">
        <f t="shared" si="30"/>
        <v>66.268486661887991</v>
      </c>
    </row>
    <row r="90" spans="1:18" s="47" customFormat="1" ht="11.25" customHeight="1" x14ac:dyDescent="0.2">
      <c r="A90" s="52" t="s">
        <v>161</v>
      </c>
      <c r="B90" s="53">
        <f>+'[3]By Agency-SUM (C)'!B90</f>
        <v>3686986</v>
      </c>
      <c r="C90" s="53">
        <f>+'[3]By Agency-SUM (C)'!C90</f>
        <v>3482711</v>
      </c>
      <c r="D90" s="53">
        <f>+'[3]By Agency-SUM (C)'!D90</f>
        <v>57453</v>
      </c>
      <c r="E90" s="53">
        <f t="shared" si="31"/>
        <v>3540164</v>
      </c>
      <c r="F90" s="53">
        <f t="shared" si="32"/>
        <v>146822</v>
      </c>
      <c r="G90" s="53">
        <f t="shared" si="33"/>
        <v>204275</v>
      </c>
      <c r="H90" s="54">
        <f t="shared" si="30"/>
        <v>96.017831366867128</v>
      </c>
    </row>
    <row r="91" spans="1:18" s="47" customFormat="1" ht="11.25" customHeight="1" x14ac:dyDescent="0.2">
      <c r="A91" s="52" t="s">
        <v>162</v>
      </c>
      <c r="B91" s="53">
        <f>+'[3]By Agency-SUM (C)'!B91</f>
        <v>2676669</v>
      </c>
      <c r="C91" s="53">
        <f>+'[3]By Agency-SUM (C)'!C91</f>
        <v>2623272</v>
      </c>
      <c r="D91" s="53">
        <f>+'[3]By Agency-SUM (C)'!D91</f>
        <v>10213</v>
      </c>
      <c r="E91" s="53">
        <f t="shared" si="31"/>
        <v>2633485</v>
      </c>
      <c r="F91" s="53">
        <f t="shared" si="32"/>
        <v>43184</v>
      </c>
      <c r="G91" s="53">
        <f t="shared" si="33"/>
        <v>53397</v>
      </c>
      <c r="H91" s="54">
        <f t="shared" si="30"/>
        <v>98.386651468672454</v>
      </c>
    </row>
    <row r="92" spans="1:18" s="47" customFormat="1" ht="11.25" customHeight="1" x14ac:dyDescent="0.2">
      <c r="A92" s="52" t="s">
        <v>163</v>
      </c>
      <c r="B92" s="53">
        <f>+'[3]By Agency-SUM (C)'!B92</f>
        <v>57346</v>
      </c>
      <c r="C92" s="53">
        <f>+'[3]By Agency-SUM (C)'!C92</f>
        <v>45735</v>
      </c>
      <c r="D92" s="53">
        <f>+'[3]By Agency-SUM (C)'!D92</f>
        <v>1643</v>
      </c>
      <c r="E92" s="53">
        <f t="shared" si="31"/>
        <v>47378</v>
      </c>
      <c r="F92" s="53">
        <f t="shared" si="32"/>
        <v>9968</v>
      </c>
      <c r="G92" s="53">
        <f t="shared" si="33"/>
        <v>11611</v>
      </c>
      <c r="H92" s="54">
        <f t="shared" si="30"/>
        <v>82.617793743242771</v>
      </c>
    </row>
    <row r="93" spans="1:18" s="47" customFormat="1" ht="11.25" customHeight="1" x14ac:dyDescent="0.2">
      <c r="A93" s="52" t="s">
        <v>164</v>
      </c>
      <c r="B93" s="53">
        <f>+'[3]By Agency-SUM (C)'!B93</f>
        <v>385861</v>
      </c>
      <c r="C93" s="53">
        <f>+'[3]By Agency-SUM (C)'!C93</f>
        <v>313006</v>
      </c>
      <c r="D93" s="53">
        <f>+'[3]By Agency-SUM (C)'!D93</f>
        <v>41494</v>
      </c>
      <c r="E93" s="53">
        <f t="shared" si="31"/>
        <v>354500</v>
      </c>
      <c r="F93" s="53">
        <f t="shared" si="32"/>
        <v>31361</v>
      </c>
      <c r="G93" s="53">
        <f t="shared" si="33"/>
        <v>72855</v>
      </c>
      <c r="H93" s="54">
        <f t="shared" si="30"/>
        <v>91.872461845068571</v>
      </c>
    </row>
    <row r="94" spans="1:18" s="47" customFormat="1" ht="11.25" customHeight="1" x14ac:dyDescent="0.2">
      <c r="A94" s="52" t="s">
        <v>165</v>
      </c>
      <c r="B94" s="53">
        <f>+'[3]By Agency-SUM (C)'!B94</f>
        <v>40694452</v>
      </c>
      <c r="C94" s="53">
        <f>+'[3]By Agency-SUM (C)'!C94</f>
        <v>39034088</v>
      </c>
      <c r="D94" s="53">
        <f>+'[3]By Agency-SUM (C)'!D94</f>
        <v>284584</v>
      </c>
      <c r="E94" s="53">
        <f t="shared" si="31"/>
        <v>39318672</v>
      </c>
      <c r="F94" s="53">
        <f t="shared" si="32"/>
        <v>1375780</v>
      </c>
      <c r="G94" s="53">
        <f t="shared" si="33"/>
        <v>1660364</v>
      </c>
      <c r="H94" s="54">
        <f t="shared" si="30"/>
        <v>96.619244313696612</v>
      </c>
    </row>
    <row r="95" spans="1:18" s="47" customFormat="1" ht="11.25" customHeight="1" x14ac:dyDescent="0.2">
      <c r="A95" s="52" t="s">
        <v>166</v>
      </c>
      <c r="B95" s="53">
        <f>+'[3]By Agency-SUM (C)'!B95</f>
        <v>541259</v>
      </c>
      <c r="C95" s="53">
        <f>+'[3]By Agency-SUM (C)'!C95</f>
        <v>486874</v>
      </c>
      <c r="D95" s="53">
        <f>+'[3]By Agency-SUM (C)'!D95</f>
        <v>2659</v>
      </c>
      <c r="E95" s="53">
        <f t="shared" si="31"/>
        <v>489533</v>
      </c>
      <c r="F95" s="53">
        <f t="shared" si="32"/>
        <v>51726</v>
      </c>
      <c r="G95" s="53">
        <f t="shared" si="33"/>
        <v>54385</v>
      </c>
      <c r="H95" s="54">
        <f t="shared" si="30"/>
        <v>90.443392165303479</v>
      </c>
    </row>
    <row r="96" spans="1:18" s="47" customFormat="1" ht="11.25" customHeight="1" x14ac:dyDescent="0.2">
      <c r="A96" s="52"/>
      <c r="B96" s="46"/>
      <c r="C96" s="46"/>
      <c r="D96" s="46"/>
      <c r="E96" s="46"/>
      <c r="F96" s="46"/>
      <c r="G96" s="46"/>
      <c r="H96" s="51"/>
    </row>
    <row r="97" spans="1:18" s="47" customFormat="1" ht="11.25" customHeight="1" x14ac:dyDescent="0.2">
      <c r="A97" s="49" t="s">
        <v>167</v>
      </c>
      <c r="B97" s="56">
        <f t="shared" ref="B97:G97" si="34">SUM(B98:B107)</f>
        <v>4433194</v>
      </c>
      <c r="C97" s="56">
        <f t="shared" si="34"/>
        <v>3700151</v>
      </c>
      <c r="D97" s="56">
        <f t="shared" si="34"/>
        <v>465850</v>
      </c>
      <c r="E97" s="56">
        <f t="shared" si="34"/>
        <v>4166001</v>
      </c>
      <c r="F97" s="56">
        <f t="shared" si="34"/>
        <v>267193</v>
      </c>
      <c r="G97" s="56">
        <f t="shared" si="34"/>
        <v>733043</v>
      </c>
      <c r="H97" s="51">
        <f t="shared" ref="H97:H107" si="35">E97/B97*100</f>
        <v>93.972900802446276</v>
      </c>
      <c r="N97" s="47" t="b">
        <f>IF(B$97='[2]SUM (calibrated)'!C22,TRUE,FALSE)</f>
        <v>1</v>
      </c>
      <c r="O97" s="47" t="b">
        <f>IF(C$97='[2]SUM (calibrated)'!D22,TRUE,FALSE)</f>
        <v>1</v>
      </c>
      <c r="P97" s="47" t="b">
        <f>IF(D$97='[2]SUM (calibrated)'!E22,TRUE,FALSE)</f>
        <v>1</v>
      </c>
      <c r="Q97" s="47" t="b">
        <f>IF(E$97='[2]SUM (calibrated)'!F22,TRUE,FALSE)</f>
        <v>1</v>
      </c>
      <c r="R97" s="47" t="b">
        <f>IF(F$97='[2]SUM (calibrated)'!G22,TRUE,FALSE)</f>
        <v>1</v>
      </c>
    </row>
    <row r="98" spans="1:18" s="47" customFormat="1" ht="11.25" customHeight="1" x14ac:dyDescent="0.2">
      <c r="A98" s="52" t="s">
        <v>110</v>
      </c>
      <c r="B98" s="53">
        <f>+'[3]By Agency-SUM (C)'!B98</f>
        <v>1528231</v>
      </c>
      <c r="C98" s="53">
        <f>+'[3]By Agency-SUM (C)'!C98</f>
        <v>1166495</v>
      </c>
      <c r="D98" s="53">
        <f>+'[3]By Agency-SUM (C)'!D98</f>
        <v>311221</v>
      </c>
      <c r="E98" s="53">
        <f t="shared" ref="E98:E107" si="36">SUM(C98:D98)</f>
        <v>1477716</v>
      </c>
      <c r="F98" s="53">
        <f t="shared" ref="F98:F107" si="37">B98-E98</f>
        <v>50515</v>
      </c>
      <c r="G98" s="53">
        <f t="shared" ref="G98:G107" si="38">B98-C98</f>
        <v>361736</v>
      </c>
      <c r="H98" s="54">
        <f t="shared" si="35"/>
        <v>96.694544214847099</v>
      </c>
    </row>
    <row r="99" spans="1:18" s="47" customFormat="1" ht="11.25" customHeight="1" x14ac:dyDescent="0.2">
      <c r="A99" s="52" t="s">
        <v>168</v>
      </c>
      <c r="B99" s="53">
        <f>+'[3]By Agency-SUM (C)'!B99</f>
        <v>626354</v>
      </c>
      <c r="C99" s="53">
        <f>+'[3]By Agency-SUM (C)'!C99</f>
        <v>553861</v>
      </c>
      <c r="D99" s="53">
        <f>+'[3]By Agency-SUM (C)'!D99</f>
        <v>29296</v>
      </c>
      <c r="E99" s="53">
        <f t="shared" si="36"/>
        <v>583157</v>
      </c>
      <c r="F99" s="53">
        <f t="shared" si="37"/>
        <v>43197</v>
      </c>
      <c r="G99" s="53">
        <f t="shared" si="38"/>
        <v>72493</v>
      </c>
      <c r="H99" s="54">
        <f t="shared" si="35"/>
        <v>93.103420749288745</v>
      </c>
      <c r="N99" s="46"/>
      <c r="O99" s="46"/>
      <c r="P99" s="46"/>
    </row>
    <row r="100" spans="1:18" s="47" customFormat="1" ht="11.25" customHeight="1" x14ac:dyDescent="0.2">
      <c r="A100" s="52" t="s">
        <v>169</v>
      </c>
      <c r="B100" s="53">
        <f>+'[3]By Agency-SUM (C)'!B100</f>
        <v>235686</v>
      </c>
      <c r="C100" s="53">
        <f>+'[3]By Agency-SUM (C)'!C100</f>
        <v>233343</v>
      </c>
      <c r="D100" s="53">
        <f>+'[3]By Agency-SUM (C)'!D100</f>
        <v>1218</v>
      </c>
      <c r="E100" s="53">
        <f t="shared" si="36"/>
        <v>234561</v>
      </c>
      <c r="F100" s="53">
        <f t="shared" si="37"/>
        <v>1125</v>
      </c>
      <c r="G100" s="53">
        <f t="shared" si="38"/>
        <v>2343</v>
      </c>
      <c r="H100" s="54">
        <f t="shared" si="35"/>
        <v>99.522669993126442</v>
      </c>
    </row>
    <row r="101" spans="1:18" s="47" customFormat="1" ht="11.25" customHeight="1" x14ac:dyDescent="0.2">
      <c r="A101" s="52" t="s">
        <v>170</v>
      </c>
      <c r="B101" s="53">
        <f>+'[3]By Agency-SUM (C)'!B101</f>
        <v>404474</v>
      </c>
      <c r="C101" s="53">
        <f>+'[3]By Agency-SUM (C)'!C101</f>
        <v>309488</v>
      </c>
      <c r="D101" s="53">
        <f>+'[3]By Agency-SUM (C)'!D101</f>
        <v>9422</v>
      </c>
      <c r="E101" s="53">
        <f t="shared" si="36"/>
        <v>318910</v>
      </c>
      <c r="F101" s="53">
        <f t="shared" si="37"/>
        <v>85564</v>
      </c>
      <c r="G101" s="53">
        <f t="shared" si="38"/>
        <v>94986</v>
      </c>
      <c r="H101" s="54">
        <f t="shared" si="35"/>
        <v>78.84561183166285</v>
      </c>
      <c r="N101" s="57"/>
      <c r="O101" s="57"/>
      <c r="P101" s="57"/>
    </row>
    <row r="102" spans="1:18" s="47" customFormat="1" ht="11.25" customHeight="1" x14ac:dyDescent="0.2">
      <c r="A102" s="52" t="s">
        <v>171</v>
      </c>
      <c r="B102" s="53">
        <f>+'[3]By Agency-SUM (C)'!B102</f>
        <v>342010</v>
      </c>
      <c r="C102" s="53">
        <f>+'[3]By Agency-SUM (C)'!C102</f>
        <v>289250</v>
      </c>
      <c r="D102" s="53">
        <f>+'[3]By Agency-SUM (C)'!D102</f>
        <v>5516</v>
      </c>
      <c r="E102" s="53">
        <f t="shared" si="36"/>
        <v>294766</v>
      </c>
      <c r="F102" s="53">
        <f t="shared" si="37"/>
        <v>47244</v>
      </c>
      <c r="G102" s="53">
        <f t="shared" si="38"/>
        <v>52760</v>
      </c>
      <c r="H102" s="54">
        <f t="shared" si="35"/>
        <v>86.186368819625159</v>
      </c>
    </row>
    <row r="103" spans="1:18" s="47" customFormat="1" ht="11.25" customHeight="1" x14ac:dyDescent="0.2">
      <c r="A103" s="52" t="s">
        <v>172</v>
      </c>
      <c r="B103" s="53">
        <f>+'[3]By Agency-SUM (C)'!B103</f>
        <v>48352</v>
      </c>
      <c r="C103" s="53">
        <f>+'[3]By Agency-SUM (C)'!C103</f>
        <v>39621</v>
      </c>
      <c r="D103" s="53">
        <f>+'[3]By Agency-SUM (C)'!D103</f>
        <v>2330</v>
      </c>
      <c r="E103" s="53">
        <f t="shared" si="36"/>
        <v>41951</v>
      </c>
      <c r="F103" s="53">
        <f t="shared" si="37"/>
        <v>6401</v>
      </c>
      <c r="G103" s="53">
        <f t="shared" si="38"/>
        <v>8731</v>
      </c>
      <c r="H103" s="54">
        <f t="shared" si="35"/>
        <v>86.7616644606221</v>
      </c>
    </row>
    <row r="104" spans="1:18" s="47" customFormat="1" ht="11.25" customHeight="1" x14ac:dyDescent="0.2">
      <c r="A104" s="52" t="s">
        <v>173</v>
      </c>
      <c r="B104" s="53">
        <f>+'[3]By Agency-SUM (C)'!B104</f>
        <v>245509</v>
      </c>
      <c r="C104" s="53">
        <f>+'[3]By Agency-SUM (C)'!C104</f>
        <v>237791</v>
      </c>
      <c r="D104" s="53">
        <f>+'[3]By Agency-SUM (C)'!D104</f>
        <v>97</v>
      </c>
      <c r="E104" s="53">
        <f t="shared" si="36"/>
        <v>237888</v>
      </c>
      <c r="F104" s="53">
        <f t="shared" si="37"/>
        <v>7621</v>
      </c>
      <c r="G104" s="53">
        <f t="shared" si="38"/>
        <v>7718</v>
      </c>
      <c r="H104" s="54">
        <f t="shared" si="35"/>
        <v>96.895836812499752</v>
      </c>
    </row>
    <row r="105" spans="1:18" s="47" customFormat="1" ht="11.25" customHeight="1" x14ac:dyDescent="0.2">
      <c r="A105" s="52" t="s">
        <v>174</v>
      </c>
      <c r="B105" s="53">
        <f>+'[3]By Agency-SUM (C)'!B105</f>
        <v>201073</v>
      </c>
      <c r="C105" s="53">
        <f>+'[3]By Agency-SUM (C)'!C105</f>
        <v>177616</v>
      </c>
      <c r="D105" s="53">
        <f>+'[3]By Agency-SUM (C)'!D105</f>
        <v>8704</v>
      </c>
      <c r="E105" s="53">
        <f t="shared" si="36"/>
        <v>186320</v>
      </c>
      <c r="F105" s="53">
        <f t="shared" si="37"/>
        <v>14753</v>
      </c>
      <c r="G105" s="53">
        <f t="shared" si="38"/>
        <v>23457</v>
      </c>
      <c r="H105" s="54">
        <f t="shared" si="35"/>
        <v>92.662863736056053</v>
      </c>
    </row>
    <row r="106" spans="1:18" s="47" customFormat="1" ht="11.25" customHeight="1" x14ac:dyDescent="0.2">
      <c r="A106" s="52" t="s">
        <v>175</v>
      </c>
      <c r="B106" s="53">
        <f>+'[3]By Agency-SUM (C)'!B106</f>
        <v>40009</v>
      </c>
      <c r="C106" s="53">
        <f>+'[3]By Agency-SUM (C)'!C106</f>
        <v>28203</v>
      </c>
      <c r="D106" s="53">
        <f>+'[3]By Agency-SUM (C)'!D106</f>
        <v>1036</v>
      </c>
      <c r="E106" s="53">
        <f t="shared" si="36"/>
        <v>29239</v>
      </c>
      <c r="F106" s="53">
        <f t="shared" si="37"/>
        <v>10770</v>
      </c>
      <c r="G106" s="53">
        <f t="shared" si="38"/>
        <v>11806</v>
      </c>
      <c r="H106" s="54">
        <f t="shared" si="35"/>
        <v>73.081056762228499</v>
      </c>
    </row>
    <row r="107" spans="1:18" s="47" customFormat="1" ht="11.25" customHeight="1" x14ac:dyDescent="0.2">
      <c r="A107" s="52" t="s">
        <v>176</v>
      </c>
      <c r="B107" s="53">
        <f>+'[3]By Agency-SUM (C)'!B107</f>
        <v>761496</v>
      </c>
      <c r="C107" s="53">
        <f>+'[3]By Agency-SUM (C)'!C107</f>
        <v>664483</v>
      </c>
      <c r="D107" s="53">
        <f>+'[3]By Agency-SUM (C)'!D107</f>
        <v>97010</v>
      </c>
      <c r="E107" s="53">
        <f t="shared" si="36"/>
        <v>761493</v>
      </c>
      <c r="F107" s="53">
        <f t="shared" si="37"/>
        <v>3</v>
      </c>
      <c r="G107" s="53">
        <f t="shared" si="38"/>
        <v>97013</v>
      </c>
      <c r="H107" s="54">
        <f t="shared" si="35"/>
        <v>99.999606038639726</v>
      </c>
    </row>
    <row r="108" spans="1:18" s="47" customFormat="1" ht="11.25" customHeight="1" x14ac:dyDescent="0.2">
      <c r="A108" s="52"/>
      <c r="B108" s="46"/>
      <c r="C108" s="46"/>
      <c r="D108" s="46"/>
      <c r="E108" s="46"/>
      <c r="F108" s="46"/>
      <c r="G108" s="46"/>
      <c r="H108" s="51"/>
    </row>
    <row r="109" spans="1:18" s="47" customFormat="1" ht="11.25" customHeight="1" x14ac:dyDescent="0.2">
      <c r="A109" s="49" t="s">
        <v>177</v>
      </c>
      <c r="B109" s="56">
        <f t="shared" ref="B109:G109" si="39">SUM(B110:B118)</f>
        <v>6418491</v>
      </c>
      <c r="C109" s="56">
        <f t="shared" si="39"/>
        <v>3775900</v>
      </c>
      <c r="D109" s="56">
        <f t="shared" si="39"/>
        <v>446610</v>
      </c>
      <c r="E109" s="56">
        <f t="shared" si="39"/>
        <v>4222510</v>
      </c>
      <c r="F109" s="56">
        <f t="shared" si="39"/>
        <v>2195981</v>
      </c>
      <c r="G109" s="56">
        <f t="shared" si="39"/>
        <v>2642591</v>
      </c>
      <c r="H109" s="51">
        <f t="shared" ref="H109:H118" si="40">E109/B109*100</f>
        <v>65.786646736748551</v>
      </c>
      <c r="N109" s="47" t="b">
        <f>IF(B$109='[2]SUM (calibrated)'!C23,TRUE,FALSE)</f>
        <v>1</v>
      </c>
      <c r="O109" s="47" t="b">
        <f>IF(C$109='[2]SUM (calibrated)'!D23,TRUE,FALSE)</f>
        <v>1</v>
      </c>
      <c r="P109" s="47" t="b">
        <f>IF(D$109='[2]SUM (calibrated)'!E23,TRUE,FALSE)</f>
        <v>1</v>
      </c>
      <c r="Q109" s="47" t="b">
        <f>IF(E$109='[2]SUM (calibrated)'!F23,TRUE,FALSE)</f>
        <v>1</v>
      </c>
      <c r="R109" s="47" t="b">
        <f>IF(F$109='[2]SUM (calibrated)'!G23,TRUE,FALSE)</f>
        <v>1</v>
      </c>
    </row>
    <row r="110" spans="1:18" s="47" customFormat="1" ht="11.25" customHeight="1" x14ac:dyDescent="0.2">
      <c r="A110" s="52" t="s">
        <v>110</v>
      </c>
      <c r="B110" s="53">
        <f>+'[3]By Agency-SUM (C)'!B110</f>
        <v>4428594</v>
      </c>
      <c r="C110" s="53">
        <f>+'[3]By Agency-SUM (C)'!C110</f>
        <v>2252872</v>
      </c>
      <c r="D110" s="53">
        <f>+'[3]By Agency-SUM (C)'!D110</f>
        <v>339544</v>
      </c>
      <c r="E110" s="53">
        <f t="shared" ref="E110:E118" si="41">SUM(C110:D110)</f>
        <v>2592416</v>
      </c>
      <c r="F110" s="53">
        <f t="shared" ref="F110:F118" si="42">B110-E110</f>
        <v>1836178</v>
      </c>
      <c r="G110" s="53">
        <f t="shared" ref="G110:G118" si="43">B110-C110</f>
        <v>2175722</v>
      </c>
      <c r="H110" s="54">
        <f t="shared" si="40"/>
        <v>58.538127450834288</v>
      </c>
    </row>
    <row r="111" spans="1:18" s="47" customFormat="1" ht="11.25" customHeight="1" x14ac:dyDescent="0.2">
      <c r="A111" s="52" t="s">
        <v>178</v>
      </c>
      <c r="B111" s="53">
        <f>+'[3]By Agency-SUM (C)'!B111</f>
        <v>9957</v>
      </c>
      <c r="C111" s="53">
        <f>+'[3]By Agency-SUM (C)'!C111</f>
        <v>8250</v>
      </c>
      <c r="D111" s="53">
        <f>+'[3]By Agency-SUM (C)'!D111</f>
        <v>64</v>
      </c>
      <c r="E111" s="53">
        <f t="shared" si="41"/>
        <v>8314</v>
      </c>
      <c r="F111" s="53">
        <f t="shared" si="42"/>
        <v>1643</v>
      </c>
      <c r="G111" s="53">
        <f t="shared" si="43"/>
        <v>1707</v>
      </c>
      <c r="H111" s="54">
        <f t="shared" si="40"/>
        <v>83.499045897358641</v>
      </c>
    </row>
    <row r="112" spans="1:18" s="47" customFormat="1" ht="11.25" customHeight="1" x14ac:dyDescent="0.2">
      <c r="A112" s="52" t="s">
        <v>179</v>
      </c>
      <c r="B112" s="53">
        <f>+'[3]By Agency-SUM (C)'!B112</f>
        <v>59760</v>
      </c>
      <c r="C112" s="53">
        <f>+'[3]By Agency-SUM (C)'!C112</f>
        <v>51115</v>
      </c>
      <c r="D112" s="53">
        <f>+'[3]By Agency-SUM (C)'!D112</f>
        <v>2660</v>
      </c>
      <c r="E112" s="53">
        <f t="shared" si="41"/>
        <v>53775</v>
      </c>
      <c r="F112" s="53">
        <f t="shared" si="42"/>
        <v>5985</v>
      </c>
      <c r="G112" s="53">
        <f t="shared" si="43"/>
        <v>8645</v>
      </c>
      <c r="H112" s="54">
        <f t="shared" si="40"/>
        <v>89.984939759036138</v>
      </c>
    </row>
    <row r="113" spans="1:18" s="47" customFormat="1" ht="11.25" customHeight="1" x14ac:dyDescent="0.2">
      <c r="A113" s="52" t="s">
        <v>180</v>
      </c>
      <c r="B113" s="53">
        <f>+'[3]By Agency-SUM (C)'!B113</f>
        <v>299363</v>
      </c>
      <c r="C113" s="53">
        <f>+'[3]By Agency-SUM (C)'!C113</f>
        <v>245838</v>
      </c>
      <c r="D113" s="53">
        <f>+'[3]By Agency-SUM (C)'!D113</f>
        <v>16017</v>
      </c>
      <c r="E113" s="53">
        <f t="shared" si="41"/>
        <v>261855</v>
      </c>
      <c r="F113" s="53">
        <f t="shared" si="42"/>
        <v>37508</v>
      </c>
      <c r="G113" s="53">
        <f t="shared" si="43"/>
        <v>53525</v>
      </c>
      <c r="H113" s="54">
        <f t="shared" si="40"/>
        <v>87.470729515671607</v>
      </c>
    </row>
    <row r="114" spans="1:18" s="47" customFormat="1" ht="11.25" customHeight="1" x14ac:dyDescent="0.2">
      <c r="A114" s="52" t="s">
        <v>181</v>
      </c>
      <c r="B114" s="53">
        <f>+'[3]By Agency-SUM (C)'!B114</f>
        <v>29158</v>
      </c>
      <c r="C114" s="53">
        <f>+'[3]By Agency-SUM (C)'!C114</f>
        <v>23179</v>
      </c>
      <c r="D114" s="53">
        <f>+'[3]By Agency-SUM (C)'!D114</f>
        <v>635</v>
      </c>
      <c r="E114" s="53">
        <f t="shared" si="41"/>
        <v>23814</v>
      </c>
      <c r="F114" s="53">
        <f t="shared" si="42"/>
        <v>5344</v>
      </c>
      <c r="G114" s="53">
        <f t="shared" si="43"/>
        <v>5979</v>
      </c>
      <c r="H114" s="54">
        <f t="shared" si="40"/>
        <v>81.672268331161263</v>
      </c>
    </row>
    <row r="115" spans="1:18" s="47" customFormat="1" ht="11.25" customHeight="1" x14ac:dyDescent="0.2">
      <c r="A115" s="52" t="s">
        <v>182</v>
      </c>
      <c r="B115" s="53">
        <f>+'[3]By Agency-SUM (C)'!B115</f>
        <v>62813</v>
      </c>
      <c r="C115" s="53">
        <f>+'[3]By Agency-SUM (C)'!C115</f>
        <v>48072</v>
      </c>
      <c r="D115" s="53">
        <f>+'[3]By Agency-SUM (C)'!D115</f>
        <v>1773</v>
      </c>
      <c r="E115" s="53">
        <f t="shared" si="41"/>
        <v>49845</v>
      </c>
      <c r="F115" s="53">
        <f t="shared" si="42"/>
        <v>12968</v>
      </c>
      <c r="G115" s="53">
        <f t="shared" si="43"/>
        <v>14741</v>
      </c>
      <c r="H115" s="54">
        <f t="shared" si="40"/>
        <v>79.354592202251126</v>
      </c>
    </row>
    <row r="116" spans="1:18" s="47" customFormat="1" ht="11.25" customHeight="1" x14ac:dyDescent="0.2">
      <c r="A116" s="52" t="s">
        <v>183</v>
      </c>
      <c r="B116" s="53">
        <f>+'[3]By Agency-SUM (C)'!B116</f>
        <v>158819</v>
      </c>
      <c r="C116" s="53">
        <f>+'[3]By Agency-SUM (C)'!C116</f>
        <v>97504</v>
      </c>
      <c r="D116" s="53">
        <f>+'[3]By Agency-SUM (C)'!D116</f>
        <v>6550</v>
      </c>
      <c r="E116" s="53">
        <f t="shared" si="41"/>
        <v>104054</v>
      </c>
      <c r="F116" s="53">
        <f t="shared" si="42"/>
        <v>54765</v>
      </c>
      <c r="G116" s="53">
        <f t="shared" si="43"/>
        <v>61315</v>
      </c>
      <c r="H116" s="54">
        <f t="shared" si="40"/>
        <v>65.517349939239011</v>
      </c>
    </row>
    <row r="117" spans="1:18" s="47" customFormat="1" ht="11.25" customHeight="1" x14ac:dyDescent="0.2">
      <c r="A117" s="52" t="s">
        <v>184</v>
      </c>
      <c r="B117" s="53">
        <f>+'[3]By Agency-SUM (C)'!B117</f>
        <v>281880</v>
      </c>
      <c r="C117" s="53">
        <f>+'[3]By Agency-SUM (C)'!C117</f>
        <v>165469</v>
      </c>
      <c r="D117" s="53">
        <f>+'[3]By Agency-SUM (C)'!D117</f>
        <v>2814</v>
      </c>
      <c r="E117" s="53">
        <f t="shared" si="41"/>
        <v>168283</v>
      </c>
      <c r="F117" s="53">
        <f t="shared" si="42"/>
        <v>113597</v>
      </c>
      <c r="G117" s="53">
        <f t="shared" si="43"/>
        <v>116411</v>
      </c>
      <c r="H117" s="54">
        <f t="shared" si="40"/>
        <v>59.700227046970348</v>
      </c>
    </row>
    <row r="118" spans="1:18" s="47" customFormat="1" ht="11.25" customHeight="1" x14ac:dyDescent="0.2">
      <c r="A118" s="52" t="s">
        <v>185</v>
      </c>
      <c r="B118" s="53">
        <f>+'[3]By Agency-SUM (C)'!B118</f>
        <v>1088147</v>
      </c>
      <c r="C118" s="53">
        <f>+'[3]By Agency-SUM (C)'!C118</f>
        <v>883601</v>
      </c>
      <c r="D118" s="53">
        <f>+'[3]By Agency-SUM (C)'!D118</f>
        <v>76553</v>
      </c>
      <c r="E118" s="53">
        <f t="shared" si="41"/>
        <v>960154</v>
      </c>
      <c r="F118" s="53">
        <f t="shared" si="42"/>
        <v>127993</v>
      </c>
      <c r="G118" s="53">
        <f t="shared" si="43"/>
        <v>204546</v>
      </c>
      <c r="H118" s="54">
        <f t="shared" si="40"/>
        <v>88.237526731222886</v>
      </c>
    </row>
    <row r="119" spans="1:18" s="47" customFormat="1" ht="11.25" customHeight="1" x14ac:dyDescent="0.2">
      <c r="A119" s="52"/>
      <c r="B119" s="46"/>
      <c r="C119" s="46"/>
      <c r="D119" s="46"/>
      <c r="E119" s="46"/>
      <c r="F119" s="46"/>
      <c r="G119" s="46"/>
      <c r="H119" s="51"/>
    </row>
    <row r="120" spans="1:18" s="47" customFormat="1" ht="11.25" customHeight="1" x14ac:dyDescent="0.2">
      <c r="A120" s="49" t="s">
        <v>186</v>
      </c>
      <c r="B120" s="56">
        <f t="shared" ref="B120:G120" si="44">+B121+B129</f>
        <v>49196612</v>
      </c>
      <c r="C120" s="56">
        <f t="shared" si="44"/>
        <v>43312355</v>
      </c>
      <c r="D120" s="56">
        <f t="shared" si="44"/>
        <v>1016957</v>
      </c>
      <c r="E120" s="56">
        <f t="shared" si="44"/>
        <v>44329312</v>
      </c>
      <c r="F120" s="56">
        <f t="shared" si="44"/>
        <v>4867300</v>
      </c>
      <c r="G120" s="56">
        <f t="shared" si="44"/>
        <v>5884257</v>
      </c>
      <c r="H120" s="51">
        <f>E120/B120*100</f>
        <v>90.106432532386577</v>
      </c>
      <c r="N120" s="47" t="b">
        <f>IF(B$120='[2]SUM (calibrated)'!C24,TRUE,FALSE)</f>
        <v>1</v>
      </c>
      <c r="O120" s="47" t="b">
        <f>IF(C$120='[2]SUM (calibrated)'!D24,TRUE,FALSE)</f>
        <v>1</v>
      </c>
      <c r="P120" s="47" t="b">
        <f>IF(D$120='[2]SUM (calibrated)'!E24,TRUE,FALSE)</f>
        <v>1</v>
      </c>
      <c r="Q120" s="47" t="b">
        <f>IF(E$120='[2]SUM (calibrated)'!F24,TRUE,FALSE)</f>
        <v>1</v>
      </c>
      <c r="R120" s="47" t="b">
        <f>IF(F$120='[2]SUM (calibrated)'!G24,TRUE,FALSE)</f>
        <v>1</v>
      </c>
    </row>
    <row r="121" spans="1:18" s="47" customFormat="1" x14ac:dyDescent="0.2">
      <c r="A121" s="61" t="s">
        <v>187</v>
      </c>
      <c r="B121" s="62">
        <f t="shared" ref="B121:G121" si="45">SUM(B122:B126)</f>
        <v>7237664</v>
      </c>
      <c r="C121" s="62">
        <f t="shared" si="45"/>
        <v>4014224</v>
      </c>
      <c r="D121" s="62">
        <f t="shared" si="45"/>
        <v>56430</v>
      </c>
      <c r="E121" s="62">
        <f t="shared" si="45"/>
        <v>4070654</v>
      </c>
      <c r="F121" s="62">
        <f t="shared" si="45"/>
        <v>3167010</v>
      </c>
      <c r="G121" s="62">
        <f t="shared" si="45"/>
        <v>3223440</v>
      </c>
      <c r="H121" s="54">
        <f>E121/B121*100</f>
        <v>56.24264956206865</v>
      </c>
    </row>
    <row r="122" spans="1:18" s="47" customFormat="1" ht="11.25" customHeight="1" x14ac:dyDescent="0.2">
      <c r="A122" s="63" t="s">
        <v>188</v>
      </c>
      <c r="B122" s="53">
        <f>+'[3]By Agency-SUM (C)'!B122</f>
        <v>125982</v>
      </c>
      <c r="C122" s="53">
        <f>+'[3]By Agency-SUM (C)'!C122</f>
        <v>122799</v>
      </c>
      <c r="D122" s="53">
        <f>+'[3]By Agency-SUM (C)'!D122</f>
        <v>3156</v>
      </c>
      <c r="E122" s="53">
        <f t="shared" ref="E122:E128" si="46">SUM(C122:D122)</f>
        <v>125955</v>
      </c>
      <c r="F122" s="53">
        <f t="shared" ref="F122:F128" si="47">B122-E122</f>
        <v>27</v>
      </c>
      <c r="G122" s="53">
        <f t="shared" ref="G122:G128" si="48">B122-C122</f>
        <v>3183</v>
      </c>
      <c r="H122" s="54">
        <f t="shared" ref="H122:H128" si="49">E122/B122*100</f>
        <v>99.978568366909556</v>
      </c>
    </row>
    <row r="123" spans="1:18" s="47" customFormat="1" ht="11.25" customHeight="1" x14ac:dyDescent="0.2">
      <c r="A123" s="63" t="s">
        <v>189</v>
      </c>
      <c r="B123" s="53">
        <f>+'[3]By Agency-SUM (C)'!B123</f>
        <v>491697</v>
      </c>
      <c r="C123" s="53">
        <f>+'[3]By Agency-SUM (C)'!C123</f>
        <v>252328</v>
      </c>
      <c r="D123" s="53">
        <f>+'[3]By Agency-SUM (C)'!D123</f>
        <v>9458</v>
      </c>
      <c r="E123" s="53">
        <f t="shared" si="46"/>
        <v>261786</v>
      </c>
      <c r="F123" s="53">
        <f t="shared" si="47"/>
        <v>229911</v>
      </c>
      <c r="G123" s="53">
        <f t="shared" si="48"/>
        <v>239369</v>
      </c>
      <c r="H123" s="54">
        <f t="shared" si="49"/>
        <v>53.241325450429834</v>
      </c>
    </row>
    <row r="124" spans="1:18" s="47" customFormat="1" ht="11.25" customHeight="1" x14ac:dyDescent="0.2">
      <c r="A124" s="63" t="s">
        <v>190</v>
      </c>
      <c r="B124" s="53">
        <f>+'[3]By Agency-SUM (C)'!B124</f>
        <v>23779</v>
      </c>
      <c r="C124" s="53">
        <f>+'[3]By Agency-SUM (C)'!C124</f>
        <v>16396</v>
      </c>
      <c r="D124" s="53">
        <f>+'[3]By Agency-SUM (C)'!D124</f>
        <v>905</v>
      </c>
      <c r="E124" s="53">
        <f t="shared" si="46"/>
        <v>17301</v>
      </c>
      <c r="F124" s="53">
        <f t="shared" si="47"/>
        <v>6478</v>
      </c>
      <c r="G124" s="53">
        <f t="shared" si="48"/>
        <v>7383</v>
      </c>
      <c r="H124" s="54">
        <f t="shared" si="49"/>
        <v>72.757475083056477</v>
      </c>
    </row>
    <row r="125" spans="1:18" s="47" customFormat="1" ht="11.25" customHeight="1" x14ac:dyDescent="0.2">
      <c r="A125" s="63" t="s">
        <v>191</v>
      </c>
      <c r="B125" s="53">
        <f>+'[3]By Agency-SUM (C)'!B125</f>
        <v>231305</v>
      </c>
      <c r="C125" s="53">
        <f>+'[3]By Agency-SUM (C)'!C125</f>
        <v>206662</v>
      </c>
      <c r="D125" s="53">
        <f>+'[3]By Agency-SUM (C)'!D125</f>
        <v>2821</v>
      </c>
      <c r="E125" s="53">
        <f t="shared" si="46"/>
        <v>209483</v>
      </c>
      <c r="F125" s="53">
        <f t="shared" si="47"/>
        <v>21822</v>
      </c>
      <c r="G125" s="53">
        <f t="shared" si="48"/>
        <v>24643</v>
      </c>
      <c r="H125" s="54">
        <f t="shared" si="49"/>
        <v>90.565703292189966</v>
      </c>
    </row>
    <row r="126" spans="1:18" s="47" customFormat="1" ht="11.25" customHeight="1" x14ac:dyDescent="0.2">
      <c r="A126" s="63" t="s">
        <v>192</v>
      </c>
      <c r="B126" s="62">
        <f>SUM(B127:B128)</f>
        <v>6364901</v>
      </c>
      <c r="C126" s="62">
        <f>SUM(C127:C128)</f>
        <v>3416039</v>
      </c>
      <c r="D126" s="62">
        <f>SUM(D127:D128)</f>
        <v>40090</v>
      </c>
      <c r="E126" s="53">
        <f t="shared" si="46"/>
        <v>3456129</v>
      </c>
      <c r="F126" s="53">
        <f t="shared" si="47"/>
        <v>2908772</v>
      </c>
      <c r="G126" s="53">
        <f t="shared" si="48"/>
        <v>2948862</v>
      </c>
      <c r="H126" s="54">
        <f t="shared" si="49"/>
        <v>54.299807648225794</v>
      </c>
    </row>
    <row r="127" spans="1:18" s="47" customFormat="1" ht="11.25" customHeight="1" x14ac:dyDescent="0.2">
      <c r="A127" s="64" t="s">
        <v>192</v>
      </c>
      <c r="B127" s="53">
        <f>+'[3]By Agency-SUM (C)'!B127</f>
        <v>6034465</v>
      </c>
      <c r="C127" s="53">
        <f>+'[3]By Agency-SUM (C)'!C127</f>
        <v>3150009</v>
      </c>
      <c r="D127" s="53">
        <f>+'[3]By Agency-SUM (C)'!D127</f>
        <v>18438</v>
      </c>
      <c r="E127" s="53">
        <f t="shared" si="46"/>
        <v>3168447</v>
      </c>
      <c r="F127" s="53">
        <f t="shared" si="47"/>
        <v>2866018</v>
      </c>
      <c r="G127" s="53">
        <f t="shared" si="48"/>
        <v>2884456</v>
      </c>
      <c r="H127" s="54">
        <f t="shared" si="49"/>
        <v>52.505847660065974</v>
      </c>
    </row>
    <row r="128" spans="1:18" s="47" customFormat="1" ht="11.25" customHeight="1" x14ac:dyDescent="0.2">
      <c r="A128" s="64" t="s">
        <v>193</v>
      </c>
      <c r="B128" s="53">
        <f>+'[3]By Agency-SUM (C)'!B128</f>
        <v>330436</v>
      </c>
      <c r="C128" s="53">
        <f>+'[3]By Agency-SUM (C)'!C128</f>
        <v>266030</v>
      </c>
      <c r="D128" s="53">
        <f>+'[3]By Agency-SUM (C)'!D128</f>
        <v>21652</v>
      </c>
      <c r="E128" s="53">
        <f t="shared" si="46"/>
        <v>287682</v>
      </c>
      <c r="F128" s="53">
        <f t="shared" si="47"/>
        <v>42754</v>
      </c>
      <c r="G128" s="53">
        <f t="shared" si="48"/>
        <v>64406</v>
      </c>
      <c r="H128" s="54">
        <f t="shared" si="49"/>
        <v>87.061337142442113</v>
      </c>
    </row>
    <row r="129" spans="1:18" s="47" customFormat="1" ht="11.25" customHeight="1" x14ac:dyDescent="0.2">
      <c r="A129" s="65" t="s">
        <v>194</v>
      </c>
      <c r="B129" s="62">
        <f t="shared" ref="B129:G129" si="50">SUM(B130:B133)</f>
        <v>41958948</v>
      </c>
      <c r="C129" s="62">
        <f t="shared" si="50"/>
        <v>39298131</v>
      </c>
      <c r="D129" s="62">
        <f t="shared" si="50"/>
        <v>960527</v>
      </c>
      <c r="E129" s="62">
        <f t="shared" si="50"/>
        <v>40258658</v>
      </c>
      <c r="F129" s="62">
        <f t="shared" si="50"/>
        <v>1700290</v>
      </c>
      <c r="G129" s="62">
        <f t="shared" si="50"/>
        <v>2660817</v>
      </c>
      <c r="H129" s="54">
        <f>E129/B129*100</f>
        <v>95.947729671392139</v>
      </c>
    </row>
    <row r="130" spans="1:18" s="47" customFormat="1" ht="11.25" customHeight="1" x14ac:dyDescent="0.2">
      <c r="A130" s="63" t="s">
        <v>195</v>
      </c>
      <c r="B130" s="53">
        <f>+'[3]By Agency-SUM (C)'!B130</f>
        <v>13859119</v>
      </c>
      <c r="C130" s="53">
        <f>+'[3]By Agency-SUM (C)'!C130</f>
        <v>13249691</v>
      </c>
      <c r="D130" s="53">
        <f>+'[3]By Agency-SUM (C)'!D130</f>
        <v>606994</v>
      </c>
      <c r="E130" s="53">
        <f>SUM(C130:D130)</f>
        <v>13856685</v>
      </c>
      <c r="F130" s="53">
        <f>B130-E130</f>
        <v>2434</v>
      </c>
      <c r="G130" s="53">
        <f>B130-C130</f>
        <v>609428</v>
      </c>
      <c r="H130" s="54">
        <f>E130/B130*100</f>
        <v>99.982437556095732</v>
      </c>
    </row>
    <row r="131" spans="1:18" s="47" customFormat="1" ht="11.25" customHeight="1" x14ac:dyDescent="0.2">
      <c r="A131" s="63" t="s">
        <v>196</v>
      </c>
      <c r="B131" s="53">
        <f>+'[3]By Agency-SUM (C)'!B131</f>
        <v>3698684</v>
      </c>
      <c r="C131" s="53">
        <f>+'[3]By Agency-SUM (C)'!C131</f>
        <v>3589743</v>
      </c>
      <c r="D131" s="53">
        <f>+'[3]By Agency-SUM (C)'!D131</f>
        <v>50486</v>
      </c>
      <c r="E131" s="53">
        <f>SUM(C131:D131)</f>
        <v>3640229</v>
      </c>
      <c r="F131" s="53">
        <f>B131-E131</f>
        <v>58455</v>
      </c>
      <c r="G131" s="53">
        <f>B131-C131</f>
        <v>108941</v>
      </c>
      <c r="H131" s="54">
        <f>E131/B131*100</f>
        <v>98.41957301569964</v>
      </c>
    </row>
    <row r="132" spans="1:18" s="47" customFormat="1" ht="11.25" customHeight="1" x14ac:dyDescent="0.2">
      <c r="A132" s="63" t="s">
        <v>197</v>
      </c>
      <c r="B132" s="53">
        <f>+'[3]By Agency-SUM (C)'!B132</f>
        <v>4821088</v>
      </c>
      <c r="C132" s="53">
        <f>+'[3]By Agency-SUM (C)'!C132</f>
        <v>4237690</v>
      </c>
      <c r="D132" s="53">
        <f>+'[3]By Agency-SUM (C)'!D132</f>
        <v>177548</v>
      </c>
      <c r="E132" s="53">
        <f>SUM(C132:D132)</f>
        <v>4415238</v>
      </c>
      <c r="F132" s="53">
        <f>B132-E132</f>
        <v>405850</v>
      </c>
      <c r="G132" s="53">
        <f>B132-C132</f>
        <v>583398</v>
      </c>
      <c r="H132" s="54">
        <f>E132/B132*100</f>
        <v>91.58177573195097</v>
      </c>
    </row>
    <row r="133" spans="1:18" s="47" customFormat="1" ht="11.25" hidden="1" customHeight="1" x14ac:dyDescent="0.2">
      <c r="A133" s="66" t="s">
        <v>198</v>
      </c>
      <c r="B133" s="62">
        <f t="shared" ref="B133:H133" si="51">+B134</f>
        <v>19580057</v>
      </c>
      <c r="C133" s="62">
        <f t="shared" si="51"/>
        <v>18221007</v>
      </c>
      <c r="D133" s="62">
        <f t="shared" si="51"/>
        <v>125499</v>
      </c>
      <c r="E133" s="62">
        <f t="shared" si="51"/>
        <v>18346506</v>
      </c>
      <c r="F133" s="62">
        <f t="shared" si="51"/>
        <v>1233551</v>
      </c>
      <c r="G133" s="62">
        <f t="shared" si="51"/>
        <v>1359050</v>
      </c>
      <c r="H133" s="67">
        <f t="shared" si="51"/>
        <v>93.699962160477881</v>
      </c>
    </row>
    <row r="134" spans="1:18" s="47" customFormat="1" ht="11.25" customHeight="1" x14ac:dyDescent="0.2">
      <c r="A134" s="64" t="s">
        <v>199</v>
      </c>
      <c r="B134" s="53">
        <f>+'[3]By Agency-SUM (C)'!B134</f>
        <v>19580057</v>
      </c>
      <c r="C134" s="53">
        <f>+'[3]By Agency-SUM (C)'!C134</f>
        <v>18221007</v>
      </c>
      <c r="D134" s="53">
        <f>+'[3]By Agency-SUM (C)'!D134</f>
        <v>125499</v>
      </c>
      <c r="E134" s="53">
        <f>SUM(C134:D134)</f>
        <v>18346506</v>
      </c>
      <c r="F134" s="53">
        <f>B134-E134</f>
        <v>1233551</v>
      </c>
      <c r="G134" s="53">
        <f>B134-C134</f>
        <v>1359050</v>
      </c>
      <c r="H134" s="54">
        <f>E134/B134*100</f>
        <v>93.699962160477881</v>
      </c>
    </row>
    <row r="135" spans="1:18" s="47" customFormat="1" ht="11.25" customHeight="1" x14ac:dyDescent="0.2">
      <c r="A135" s="52"/>
      <c r="B135" s="46"/>
      <c r="C135" s="46"/>
      <c r="D135" s="46"/>
      <c r="E135" s="46"/>
      <c r="F135" s="46"/>
      <c r="G135" s="46"/>
      <c r="H135" s="51"/>
    </row>
    <row r="136" spans="1:18" s="47" customFormat="1" ht="11.25" customHeight="1" x14ac:dyDescent="0.2">
      <c r="A136" s="49" t="s">
        <v>200</v>
      </c>
      <c r="B136" s="56">
        <f t="shared" ref="B136:H136" si="52">+B137</f>
        <v>84285888</v>
      </c>
      <c r="C136" s="56">
        <f t="shared" si="52"/>
        <v>78097741</v>
      </c>
      <c r="D136" s="56">
        <f t="shared" si="52"/>
        <v>1481680</v>
      </c>
      <c r="E136" s="56">
        <f t="shared" si="52"/>
        <v>79579421</v>
      </c>
      <c r="F136" s="56">
        <f t="shared" si="52"/>
        <v>4706467</v>
      </c>
      <c r="G136" s="56">
        <f t="shared" si="52"/>
        <v>6188147</v>
      </c>
      <c r="H136" s="51">
        <f t="shared" si="52"/>
        <v>94.416067610274212</v>
      </c>
      <c r="N136" s="47" t="b">
        <f>IF(B$136='[2]SUM (calibrated)'!C25,TRUE,FALSE)</f>
        <v>1</v>
      </c>
      <c r="O136" s="47" t="b">
        <f>IF(C$136='[2]SUM (calibrated)'!D25,TRUE,FALSE)</f>
        <v>1</v>
      </c>
      <c r="P136" s="47" t="b">
        <f>IF(D$136='[2]SUM (calibrated)'!E25,TRUE,FALSE)</f>
        <v>1</v>
      </c>
      <c r="Q136" s="47" t="b">
        <f>IF(E$136='[2]SUM (calibrated)'!F25,TRUE,FALSE)</f>
        <v>1</v>
      </c>
      <c r="R136" s="47" t="b">
        <f>IF(F$136='[2]SUM (calibrated)'!G25,TRUE,FALSE)</f>
        <v>1</v>
      </c>
    </row>
    <row r="137" spans="1:18" s="47" customFormat="1" ht="11.25" customHeight="1" x14ac:dyDescent="0.2">
      <c r="A137" s="52" t="s">
        <v>201</v>
      </c>
      <c r="B137" s="53">
        <f>+'[3]By Agency-SUM (C)'!B137</f>
        <v>84285888</v>
      </c>
      <c r="C137" s="53">
        <f>+'[3]By Agency-SUM (C)'!C137</f>
        <v>78097741</v>
      </c>
      <c r="D137" s="53">
        <f>+'[3]By Agency-SUM (C)'!D137</f>
        <v>1481680</v>
      </c>
      <c r="E137" s="53">
        <f>SUM(C137:D137)</f>
        <v>79579421</v>
      </c>
      <c r="F137" s="53">
        <f>B137-E137</f>
        <v>4706467</v>
      </c>
      <c r="G137" s="53">
        <f>B137-C137</f>
        <v>6188147</v>
      </c>
      <c r="H137" s="54">
        <f>E137/B137*100</f>
        <v>94.416067610274212</v>
      </c>
    </row>
    <row r="138" spans="1:18" s="47" customFormat="1" ht="11.25" customHeight="1" x14ac:dyDescent="0.2">
      <c r="A138" s="52"/>
      <c r="B138" s="46"/>
      <c r="C138" s="46"/>
      <c r="D138" s="46"/>
      <c r="E138" s="46"/>
      <c r="F138" s="46"/>
      <c r="G138" s="46"/>
      <c r="H138" s="51"/>
    </row>
    <row r="139" spans="1:18" s="47" customFormat="1" ht="11.25" customHeight="1" x14ac:dyDescent="0.2">
      <c r="A139" s="49" t="s">
        <v>202</v>
      </c>
      <c r="B139" s="56">
        <f t="shared" ref="B139:G139" si="53">SUM(B140:B159)</f>
        <v>6089412</v>
      </c>
      <c r="C139" s="56">
        <f t="shared" si="53"/>
        <v>4279339</v>
      </c>
      <c r="D139" s="56">
        <f t="shared" si="53"/>
        <v>430409</v>
      </c>
      <c r="E139" s="56">
        <f t="shared" si="53"/>
        <v>4709748</v>
      </c>
      <c r="F139" s="56">
        <f t="shared" si="53"/>
        <v>1379664</v>
      </c>
      <c r="G139" s="56">
        <f t="shared" si="53"/>
        <v>1810073</v>
      </c>
      <c r="H139" s="51">
        <f t="shared" ref="H139:H159" si="54">E139/B139*100</f>
        <v>77.343231169117814</v>
      </c>
      <c r="N139" s="47" t="b">
        <f>IF(B$139='[2]SUM (calibrated)'!C26,TRUE,FALSE)</f>
        <v>1</v>
      </c>
      <c r="O139" s="47" t="b">
        <f>IF(C$139='[2]SUM (calibrated)'!D26,TRUE,FALSE)</f>
        <v>1</v>
      </c>
      <c r="P139" s="47" t="b">
        <f>IF(D$139='[2]SUM (calibrated)'!E26,TRUE,FALSE)</f>
        <v>1</v>
      </c>
      <c r="Q139" s="47" t="b">
        <f>IF(E$139='[2]SUM (calibrated)'!F26,TRUE,FALSE)</f>
        <v>1</v>
      </c>
      <c r="R139" s="47" t="b">
        <f>IF(F$139='[2]SUM (calibrated)'!G26,TRUE,FALSE)</f>
        <v>1</v>
      </c>
    </row>
    <row r="140" spans="1:18" s="47" customFormat="1" ht="11.25" customHeight="1" x14ac:dyDescent="0.2">
      <c r="A140" s="52" t="s">
        <v>203</v>
      </c>
      <c r="B140" s="53">
        <f>+'[3]By Agency-SUM (C)'!B140</f>
        <v>1645645</v>
      </c>
      <c r="C140" s="53">
        <f>+'[3]By Agency-SUM (C)'!C140</f>
        <v>1142220</v>
      </c>
      <c r="D140" s="53">
        <f>+'[3]By Agency-SUM (C)'!D140</f>
        <v>197697</v>
      </c>
      <c r="E140" s="53">
        <f t="shared" ref="E140:E159" si="55">SUM(C140:D140)</f>
        <v>1339917</v>
      </c>
      <c r="F140" s="53">
        <f t="shared" ref="F140:F159" si="56">B140-E140</f>
        <v>305728</v>
      </c>
      <c r="G140" s="53">
        <f t="shared" ref="G140:G159" si="57">B140-C140</f>
        <v>503425</v>
      </c>
      <c r="H140" s="54">
        <f t="shared" si="54"/>
        <v>81.421995630892454</v>
      </c>
    </row>
    <row r="141" spans="1:18" s="47" customFormat="1" ht="11.25" customHeight="1" x14ac:dyDescent="0.2">
      <c r="A141" s="52" t="s">
        <v>204</v>
      </c>
      <c r="B141" s="53">
        <f>+'[3]By Agency-SUM (C)'!B141</f>
        <v>183603</v>
      </c>
      <c r="C141" s="53">
        <f>+'[3]By Agency-SUM (C)'!C141</f>
        <v>157983</v>
      </c>
      <c r="D141" s="53">
        <f>+'[3]By Agency-SUM (C)'!D141</f>
        <v>1162</v>
      </c>
      <c r="E141" s="53">
        <f t="shared" si="55"/>
        <v>159145</v>
      </c>
      <c r="F141" s="53">
        <f t="shared" si="56"/>
        <v>24458</v>
      </c>
      <c r="G141" s="53">
        <f t="shared" si="57"/>
        <v>25620</v>
      </c>
      <c r="H141" s="54">
        <f t="shared" si="54"/>
        <v>86.678866903046242</v>
      </c>
    </row>
    <row r="142" spans="1:18" s="47" customFormat="1" ht="11.25" customHeight="1" x14ac:dyDescent="0.2">
      <c r="A142" s="52" t="s">
        <v>205</v>
      </c>
      <c r="B142" s="53">
        <f>+'[3]By Agency-SUM (C)'!B142</f>
        <v>76980</v>
      </c>
      <c r="C142" s="53">
        <f>+'[3]By Agency-SUM (C)'!C142</f>
        <v>66191</v>
      </c>
      <c r="D142" s="53">
        <f>+'[3]By Agency-SUM (C)'!D142</f>
        <v>2575</v>
      </c>
      <c r="E142" s="53">
        <f t="shared" si="55"/>
        <v>68766</v>
      </c>
      <c r="F142" s="53">
        <f t="shared" si="56"/>
        <v>8214</v>
      </c>
      <c r="G142" s="53">
        <f t="shared" si="57"/>
        <v>10789</v>
      </c>
      <c r="H142" s="54">
        <f t="shared" si="54"/>
        <v>89.329696024941541</v>
      </c>
    </row>
    <row r="143" spans="1:18" s="47" customFormat="1" ht="11.25" customHeight="1" x14ac:dyDescent="0.2">
      <c r="A143" s="52" t="s">
        <v>206</v>
      </c>
      <c r="B143" s="53">
        <f>+'[3]By Agency-SUM (C)'!B143</f>
        <v>51724</v>
      </c>
      <c r="C143" s="53">
        <f>+'[3]By Agency-SUM (C)'!C143</f>
        <v>41700</v>
      </c>
      <c r="D143" s="53">
        <f>+'[3]By Agency-SUM (C)'!D143</f>
        <v>8387</v>
      </c>
      <c r="E143" s="53">
        <f t="shared" si="55"/>
        <v>50087</v>
      </c>
      <c r="F143" s="53">
        <f t="shared" si="56"/>
        <v>1637</v>
      </c>
      <c r="G143" s="53">
        <f t="shared" si="57"/>
        <v>10024</v>
      </c>
      <c r="H143" s="54">
        <f t="shared" si="54"/>
        <v>96.835124893666375</v>
      </c>
    </row>
    <row r="144" spans="1:18" s="47" customFormat="1" ht="11.25" customHeight="1" x14ac:dyDescent="0.2">
      <c r="A144" s="68" t="s">
        <v>207</v>
      </c>
      <c r="B144" s="53">
        <f>+'[3]By Agency-SUM (C)'!B144</f>
        <v>90113</v>
      </c>
      <c r="C144" s="53">
        <f>+'[3]By Agency-SUM (C)'!C144</f>
        <v>73810</v>
      </c>
      <c r="D144" s="53">
        <f>+'[3]By Agency-SUM (C)'!D144</f>
        <v>3914</v>
      </c>
      <c r="E144" s="53">
        <f t="shared" si="55"/>
        <v>77724</v>
      </c>
      <c r="F144" s="53">
        <f t="shared" si="56"/>
        <v>12389</v>
      </c>
      <c r="G144" s="53">
        <f t="shared" si="57"/>
        <v>16303</v>
      </c>
      <c r="H144" s="54">
        <f t="shared" si="54"/>
        <v>86.251706191115602</v>
      </c>
    </row>
    <row r="145" spans="1:8" s="47" customFormat="1" ht="11.25" customHeight="1" x14ac:dyDescent="0.2">
      <c r="A145" s="68" t="s">
        <v>208</v>
      </c>
      <c r="B145" s="53">
        <f>+'[3]By Agency-SUM (C)'!B145</f>
        <v>1174129</v>
      </c>
      <c r="C145" s="53">
        <f>+'[3]By Agency-SUM (C)'!C145</f>
        <v>276349</v>
      </c>
      <c r="D145" s="53">
        <f>+'[3]By Agency-SUM (C)'!D145</f>
        <v>2714</v>
      </c>
      <c r="E145" s="53">
        <f t="shared" si="55"/>
        <v>279063</v>
      </c>
      <c r="F145" s="53">
        <f t="shared" si="56"/>
        <v>895066</v>
      </c>
      <c r="G145" s="53">
        <f t="shared" si="57"/>
        <v>897780</v>
      </c>
      <c r="H145" s="54">
        <f t="shared" si="54"/>
        <v>23.767660963999695</v>
      </c>
    </row>
    <row r="146" spans="1:8" s="47" customFormat="1" ht="11.25" customHeight="1" x14ac:dyDescent="0.2">
      <c r="A146" s="68" t="s">
        <v>209</v>
      </c>
      <c r="B146" s="53">
        <f>+'[3]By Agency-SUM (C)'!B146</f>
        <v>116499</v>
      </c>
      <c r="C146" s="53">
        <f>+'[3]By Agency-SUM (C)'!C146</f>
        <v>114244</v>
      </c>
      <c r="D146" s="53">
        <f>+'[3]By Agency-SUM (C)'!D146</f>
        <v>2253</v>
      </c>
      <c r="E146" s="53">
        <f t="shared" si="55"/>
        <v>116497</v>
      </c>
      <c r="F146" s="53">
        <f t="shared" si="56"/>
        <v>2</v>
      </c>
      <c r="G146" s="53">
        <f t="shared" si="57"/>
        <v>2255</v>
      </c>
      <c r="H146" s="54">
        <f t="shared" si="54"/>
        <v>99.998283247066496</v>
      </c>
    </row>
    <row r="147" spans="1:8" s="47" customFormat="1" ht="11.25" customHeight="1" x14ac:dyDescent="0.2">
      <c r="A147" s="52" t="s">
        <v>210</v>
      </c>
      <c r="B147" s="53">
        <f>+'[3]By Agency-SUM (C)'!B147</f>
        <v>16955</v>
      </c>
      <c r="C147" s="53">
        <f>+'[3]By Agency-SUM (C)'!C147</f>
        <v>14292</v>
      </c>
      <c r="D147" s="53">
        <f>+'[3]By Agency-SUM (C)'!D147</f>
        <v>485</v>
      </c>
      <c r="E147" s="53">
        <f t="shared" si="55"/>
        <v>14777</v>
      </c>
      <c r="F147" s="53">
        <f t="shared" si="56"/>
        <v>2178</v>
      </c>
      <c r="G147" s="53">
        <f t="shared" si="57"/>
        <v>2663</v>
      </c>
      <c r="H147" s="54">
        <f t="shared" si="54"/>
        <v>87.154231790032441</v>
      </c>
    </row>
    <row r="148" spans="1:8" s="47" customFormat="1" ht="11.25" customHeight="1" x14ac:dyDescent="0.2">
      <c r="A148" s="52" t="s">
        <v>211</v>
      </c>
      <c r="B148" s="53">
        <f>+'[3]By Agency-SUM (C)'!B148</f>
        <v>16886</v>
      </c>
      <c r="C148" s="53">
        <f>+'[3]By Agency-SUM (C)'!C148</f>
        <v>12770</v>
      </c>
      <c r="D148" s="53">
        <f>+'[3]By Agency-SUM (C)'!D148</f>
        <v>621</v>
      </c>
      <c r="E148" s="53">
        <f t="shared" si="55"/>
        <v>13391</v>
      </c>
      <c r="F148" s="53">
        <f t="shared" si="56"/>
        <v>3495</v>
      </c>
      <c r="G148" s="53">
        <f t="shared" si="57"/>
        <v>4116</v>
      </c>
      <c r="H148" s="54">
        <f t="shared" si="54"/>
        <v>79.302380670377829</v>
      </c>
    </row>
    <row r="149" spans="1:8" s="47" customFormat="1" ht="11.25" customHeight="1" x14ac:dyDescent="0.2">
      <c r="A149" s="52" t="s">
        <v>212</v>
      </c>
      <c r="B149" s="53">
        <f>+'[3]By Agency-SUM (C)'!B149</f>
        <v>487877</v>
      </c>
      <c r="C149" s="53">
        <f>+'[3]By Agency-SUM (C)'!C149</f>
        <v>385423</v>
      </c>
      <c r="D149" s="53">
        <f>+'[3]By Agency-SUM (C)'!D149</f>
        <v>102453</v>
      </c>
      <c r="E149" s="53">
        <f t="shared" si="55"/>
        <v>487876</v>
      </c>
      <c r="F149" s="53">
        <f t="shared" si="56"/>
        <v>1</v>
      </c>
      <c r="G149" s="53">
        <f t="shared" si="57"/>
        <v>102454</v>
      </c>
      <c r="H149" s="54">
        <f t="shared" si="54"/>
        <v>99.999795030304767</v>
      </c>
    </row>
    <row r="150" spans="1:8" s="47" customFormat="1" ht="11.25" customHeight="1" x14ac:dyDescent="0.2">
      <c r="A150" s="52" t="s">
        <v>213</v>
      </c>
      <c r="B150" s="53">
        <f>+'[3]By Agency-SUM (C)'!B150</f>
        <v>408247</v>
      </c>
      <c r="C150" s="53">
        <f>+'[3]By Agency-SUM (C)'!C150</f>
        <v>401106</v>
      </c>
      <c r="D150" s="53">
        <f>+'[3]By Agency-SUM (C)'!D150</f>
        <v>2367</v>
      </c>
      <c r="E150" s="53">
        <f t="shared" si="55"/>
        <v>403473</v>
      </c>
      <c r="F150" s="53">
        <f t="shared" si="56"/>
        <v>4774</v>
      </c>
      <c r="G150" s="53">
        <f t="shared" si="57"/>
        <v>7141</v>
      </c>
      <c r="H150" s="54">
        <f t="shared" si="54"/>
        <v>98.830609900378946</v>
      </c>
    </row>
    <row r="151" spans="1:8" s="47" customFormat="1" ht="11.25" customHeight="1" x14ac:dyDescent="0.2">
      <c r="A151" s="52" t="s">
        <v>214</v>
      </c>
      <c r="B151" s="53">
        <f>+'[3]By Agency-SUM (C)'!B151</f>
        <v>124648</v>
      </c>
      <c r="C151" s="53">
        <f>+'[3]By Agency-SUM (C)'!C151</f>
        <v>123609</v>
      </c>
      <c r="D151" s="53">
        <f>+'[3]By Agency-SUM (C)'!D151</f>
        <v>1027</v>
      </c>
      <c r="E151" s="53">
        <f t="shared" si="55"/>
        <v>124636</v>
      </c>
      <c r="F151" s="53">
        <f t="shared" si="56"/>
        <v>12</v>
      </c>
      <c r="G151" s="53">
        <f t="shared" si="57"/>
        <v>1039</v>
      </c>
      <c r="H151" s="54">
        <f t="shared" si="54"/>
        <v>99.99037289005841</v>
      </c>
    </row>
    <row r="152" spans="1:8" s="47" customFormat="1" ht="11.25" customHeight="1" x14ac:dyDescent="0.2">
      <c r="A152" s="68" t="s">
        <v>215</v>
      </c>
      <c r="B152" s="53">
        <f>+'[3]By Agency-SUM (C)'!B152</f>
        <v>218704</v>
      </c>
      <c r="C152" s="53">
        <f>+'[3]By Agency-SUM (C)'!C152</f>
        <v>158341</v>
      </c>
      <c r="D152" s="53">
        <f>+'[3]By Agency-SUM (C)'!D152</f>
        <v>60359</v>
      </c>
      <c r="E152" s="53">
        <f t="shared" si="55"/>
        <v>218700</v>
      </c>
      <c r="F152" s="53">
        <f t="shared" si="56"/>
        <v>4</v>
      </c>
      <c r="G152" s="53">
        <f t="shared" si="57"/>
        <v>60363</v>
      </c>
      <c r="H152" s="54">
        <f t="shared" si="54"/>
        <v>99.9981710439681</v>
      </c>
    </row>
    <row r="153" spans="1:8" s="47" customFormat="1" ht="11.25" customHeight="1" x14ac:dyDescent="0.2">
      <c r="A153" s="52" t="s">
        <v>216</v>
      </c>
      <c r="B153" s="53">
        <f>+'[3]By Agency-SUM (C)'!B153</f>
        <v>111532</v>
      </c>
      <c r="C153" s="53">
        <f>+'[3]By Agency-SUM (C)'!C153</f>
        <v>101715</v>
      </c>
      <c r="D153" s="53">
        <f>+'[3]By Agency-SUM (C)'!D153</f>
        <v>3557</v>
      </c>
      <c r="E153" s="53">
        <f t="shared" si="55"/>
        <v>105272</v>
      </c>
      <c r="F153" s="53">
        <f t="shared" si="56"/>
        <v>6260</v>
      </c>
      <c r="G153" s="53">
        <f t="shared" si="57"/>
        <v>9817</v>
      </c>
      <c r="H153" s="54">
        <f t="shared" si="54"/>
        <v>94.38726105512319</v>
      </c>
    </row>
    <row r="154" spans="1:8" s="47" customFormat="1" ht="11.25" customHeight="1" x14ac:dyDescent="0.2">
      <c r="A154" s="52" t="s">
        <v>217</v>
      </c>
      <c r="B154" s="53">
        <f>+'[3]By Agency-SUM (C)'!B154</f>
        <v>55581</v>
      </c>
      <c r="C154" s="53">
        <f>+'[3]By Agency-SUM (C)'!C154</f>
        <v>54400</v>
      </c>
      <c r="D154" s="53">
        <f>+'[3]By Agency-SUM (C)'!D154</f>
        <v>687</v>
      </c>
      <c r="E154" s="53">
        <f t="shared" si="55"/>
        <v>55087</v>
      </c>
      <c r="F154" s="53">
        <f t="shared" si="56"/>
        <v>494</v>
      </c>
      <c r="G154" s="53">
        <f t="shared" si="57"/>
        <v>1181</v>
      </c>
      <c r="H154" s="54">
        <f t="shared" si="54"/>
        <v>99.111207067163249</v>
      </c>
    </row>
    <row r="155" spans="1:8" s="47" customFormat="1" ht="11.25" customHeight="1" x14ac:dyDescent="0.2">
      <c r="A155" s="52" t="s">
        <v>218</v>
      </c>
      <c r="B155" s="53">
        <f>+'[3]By Agency-SUM (C)'!B155</f>
        <v>429003</v>
      </c>
      <c r="C155" s="53">
        <f>+'[3]By Agency-SUM (C)'!C155</f>
        <v>308530</v>
      </c>
      <c r="D155" s="53">
        <f>+'[3]By Agency-SUM (C)'!D155</f>
        <v>14812</v>
      </c>
      <c r="E155" s="53">
        <f t="shared" si="55"/>
        <v>323342</v>
      </c>
      <c r="F155" s="53">
        <f t="shared" si="56"/>
        <v>105661</v>
      </c>
      <c r="G155" s="53">
        <f t="shared" si="57"/>
        <v>120473</v>
      </c>
      <c r="H155" s="54">
        <f t="shared" si="54"/>
        <v>75.370568504182955</v>
      </c>
    </row>
    <row r="156" spans="1:8" s="47" customFormat="1" ht="11.25" customHeight="1" x14ac:dyDescent="0.2">
      <c r="A156" s="52" t="s">
        <v>219</v>
      </c>
      <c r="B156" s="53">
        <f>+'[3]By Agency-SUM (C)'!B156</f>
        <v>18175</v>
      </c>
      <c r="C156" s="53">
        <f>+'[3]By Agency-SUM (C)'!C156</f>
        <v>17909</v>
      </c>
      <c r="D156" s="53">
        <f>+'[3]By Agency-SUM (C)'!D156</f>
        <v>253</v>
      </c>
      <c r="E156" s="53">
        <f t="shared" si="55"/>
        <v>18162</v>
      </c>
      <c r="F156" s="53">
        <f t="shared" si="56"/>
        <v>13</v>
      </c>
      <c r="G156" s="53">
        <f t="shared" si="57"/>
        <v>266</v>
      </c>
      <c r="H156" s="54">
        <f t="shared" si="54"/>
        <v>99.928473177441546</v>
      </c>
    </row>
    <row r="157" spans="1:8" s="47" customFormat="1" ht="11.25" customHeight="1" x14ac:dyDescent="0.2">
      <c r="A157" s="52" t="s">
        <v>220</v>
      </c>
      <c r="B157" s="53">
        <f>+'[3]By Agency-SUM (C)'!B157</f>
        <v>813894</v>
      </c>
      <c r="C157" s="53">
        <f>+'[3]By Agency-SUM (C)'!C157</f>
        <v>789267</v>
      </c>
      <c r="D157" s="53">
        <f>+'[3]By Agency-SUM (C)'!D157</f>
        <v>24176</v>
      </c>
      <c r="E157" s="53">
        <f t="shared" si="55"/>
        <v>813443</v>
      </c>
      <c r="F157" s="53">
        <f t="shared" si="56"/>
        <v>451</v>
      </c>
      <c r="G157" s="53">
        <f t="shared" si="57"/>
        <v>24627</v>
      </c>
      <c r="H157" s="54">
        <f t="shared" si="54"/>
        <v>99.944587378700419</v>
      </c>
    </row>
    <row r="158" spans="1:8" s="47" customFormat="1" ht="11.25" customHeight="1" x14ac:dyDescent="0.2">
      <c r="A158" s="52" t="s">
        <v>221</v>
      </c>
      <c r="B158" s="53">
        <f>+'[3]By Agency-SUM (C)'!B158</f>
        <v>17654</v>
      </c>
      <c r="C158" s="53">
        <f>+'[3]By Agency-SUM (C)'!C158</f>
        <v>12332</v>
      </c>
      <c r="D158" s="53">
        <f>+'[3]By Agency-SUM (C)'!D158</f>
        <v>753</v>
      </c>
      <c r="E158" s="53">
        <f t="shared" si="55"/>
        <v>13085</v>
      </c>
      <c r="F158" s="53">
        <f t="shared" si="56"/>
        <v>4569</v>
      </c>
      <c r="G158" s="53">
        <f t="shared" si="57"/>
        <v>5322</v>
      </c>
      <c r="H158" s="54">
        <f t="shared" si="54"/>
        <v>74.119179789282882</v>
      </c>
    </row>
    <row r="159" spans="1:8" s="47" customFormat="1" ht="11.25" customHeight="1" x14ac:dyDescent="0.2">
      <c r="A159" s="52" t="s">
        <v>222</v>
      </c>
      <c r="B159" s="53">
        <f>+'[3]By Agency-SUM (C)'!B159</f>
        <v>31563</v>
      </c>
      <c r="C159" s="53">
        <f>+'[3]By Agency-SUM (C)'!C159</f>
        <v>27148</v>
      </c>
      <c r="D159" s="53">
        <f>+'[3]By Agency-SUM (C)'!D159</f>
        <v>157</v>
      </c>
      <c r="E159" s="53">
        <f t="shared" si="55"/>
        <v>27305</v>
      </c>
      <c r="F159" s="53">
        <f t="shared" si="56"/>
        <v>4258</v>
      </c>
      <c r="G159" s="53">
        <f t="shared" si="57"/>
        <v>4415</v>
      </c>
      <c r="H159" s="54">
        <f t="shared" si="54"/>
        <v>86.509520641257168</v>
      </c>
    </row>
    <row r="160" spans="1:8" s="47" customFormat="1" ht="11.25" customHeight="1" x14ac:dyDescent="0.2">
      <c r="A160" s="52"/>
      <c r="B160" s="46"/>
      <c r="C160" s="46"/>
      <c r="D160" s="46"/>
      <c r="E160" s="46"/>
      <c r="F160" s="46"/>
      <c r="G160" s="46"/>
      <c r="H160" s="51"/>
    </row>
    <row r="161" spans="1:18" s="47" customFormat="1" ht="11.25" customHeight="1" x14ac:dyDescent="0.2">
      <c r="A161" s="49" t="s">
        <v>223</v>
      </c>
      <c r="B161" s="56">
        <f t="shared" ref="B161:G161" si="58">SUM(B162:B167)</f>
        <v>35789403</v>
      </c>
      <c r="C161" s="56">
        <f t="shared" si="58"/>
        <v>22106098</v>
      </c>
      <c r="D161" s="56">
        <f t="shared" si="58"/>
        <v>9042645</v>
      </c>
      <c r="E161" s="56">
        <f t="shared" si="58"/>
        <v>31148743</v>
      </c>
      <c r="F161" s="56">
        <f t="shared" si="58"/>
        <v>4640660</v>
      </c>
      <c r="G161" s="56">
        <f t="shared" si="58"/>
        <v>13683305</v>
      </c>
      <c r="H161" s="51">
        <f t="shared" ref="H161:H166" si="59">E161/B161*100</f>
        <v>87.03342439101317</v>
      </c>
      <c r="N161" s="47" t="b">
        <f>IF(B$161='[2]SUM (calibrated)'!C27,TRUE,FALSE)</f>
        <v>1</v>
      </c>
      <c r="O161" s="47" t="b">
        <f>IF(C$161='[2]SUM (calibrated)'!D27,TRUE,FALSE)</f>
        <v>1</v>
      </c>
      <c r="P161" s="47" t="b">
        <f>IF(D$161='[2]SUM (calibrated)'!E27,TRUE,FALSE)</f>
        <v>1</v>
      </c>
      <c r="Q161" s="47" t="b">
        <f>IF(E$161='[2]SUM (calibrated)'!F27,TRUE,FALSE)</f>
        <v>1</v>
      </c>
      <c r="R161" s="47" t="b">
        <f>IF(F$161='[2]SUM (calibrated)'!G27,TRUE,FALSE)</f>
        <v>1</v>
      </c>
    </row>
    <row r="162" spans="1:18" s="47" customFormat="1" ht="11.25" customHeight="1" x14ac:dyDescent="0.2">
      <c r="A162" s="52" t="s">
        <v>110</v>
      </c>
      <c r="B162" s="53">
        <f>+'[3]By Agency-SUM (C)'!B162</f>
        <v>35685831</v>
      </c>
      <c r="C162" s="53">
        <f>+'[3]By Agency-SUM (C)'!C162</f>
        <v>22029765</v>
      </c>
      <c r="D162" s="53">
        <f>+'[3]By Agency-SUM (C)'!D162</f>
        <v>9036971</v>
      </c>
      <c r="E162" s="53">
        <f t="shared" ref="E162:E167" si="60">SUM(C162:D162)</f>
        <v>31066736</v>
      </c>
      <c r="F162" s="53">
        <f t="shared" ref="F162:F167" si="61">B162-E162</f>
        <v>4619095</v>
      </c>
      <c r="G162" s="53">
        <f t="shared" ref="G162:G167" si="62">B162-C162</f>
        <v>13656066</v>
      </c>
      <c r="H162" s="54">
        <f t="shared" si="59"/>
        <v>87.056221277290703</v>
      </c>
    </row>
    <row r="163" spans="1:18" s="47" customFormat="1" ht="11.25" customHeight="1" x14ac:dyDescent="0.2">
      <c r="A163" s="52" t="s">
        <v>224</v>
      </c>
      <c r="B163" s="53">
        <f>+'[3]By Agency-SUM (C)'!B163</f>
        <v>15873</v>
      </c>
      <c r="C163" s="53">
        <f>+'[3]By Agency-SUM (C)'!C163</f>
        <v>10048</v>
      </c>
      <c r="D163" s="53">
        <f>+'[3]By Agency-SUM (C)'!D163</f>
        <v>2027</v>
      </c>
      <c r="E163" s="53">
        <f t="shared" si="60"/>
        <v>12075</v>
      </c>
      <c r="F163" s="53">
        <f t="shared" si="61"/>
        <v>3798</v>
      </c>
      <c r="G163" s="53">
        <f t="shared" si="62"/>
        <v>5825</v>
      </c>
      <c r="H163" s="54">
        <f t="shared" si="59"/>
        <v>76.072576072576069</v>
      </c>
    </row>
    <row r="164" spans="1:18" s="47" customFormat="1" ht="11.25" customHeight="1" x14ac:dyDescent="0.2">
      <c r="A164" s="52" t="s">
        <v>225</v>
      </c>
      <c r="B164" s="53">
        <f>+'[3]By Agency-SUM (C)'!B164</f>
        <v>13977</v>
      </c>
      <c r="C164" s="53">
        <f>+'[3]By Agency-SUM (C)'!C164</f>
        <v>8585</v>
      </c>
      <c r="D164" s="53">
        <f>+'[3]By Agency-SUM (C)'!D164</f>
        <v>412</v>
      </c>
      <c r="E164" s="53">
        <f t="shared" si="60"/>
        <v>8997</v>
      </c>
      <c r="F164" s="53">
        <f t="shared" si="61"/>
        <v>4980</v>
      </c>
      <c r="G164" s="53">
        <f t="shared" si="62"/>
        <v>5392</v>
      </c>
      <c r="H164" s="54">
        <f t="shared" si="59"/>
        <v>64.370036488516845</v>
      </c>
    </row>
    <row r="165" spans="1:18" s="47" customFormat="1" ht="11.25" customHeight="1" x14ac:dyDescent="0.2">
      <c r="A165" s="52" t="s">
        <v>226</v>
      </c>
      <c r="B165" s="53">
        <f>+'[3]By Agency-SUM (C)'!B165</f>
        <v>16958</v>
      </c>
      <c r="C165" s="53">
        <f>+'[3]By Agency-SUM (C)'!C165</f>
        <v>11836</v>
      </c>
      <c r="D165" s="53">
        <f>+'[3]By Agency-SUM (C)'!D165</f>
        <v>1913</v>
      </c>
      <c r="E165" s="53">
        <f t="shared" si="60"/>
        <v>13749</v>
      </c>
      <c r="F165" s="53">
        <f t="shared" si="61"/>
        <v>3209</v>
      </c>
      <c r="G165" s="53">
        <f t="shared" si="62"/>
        <v>5122</v>
      </c>
      <c r="H165" s="54">
        <f t="shared" si="59"/>
        <v>81.076777921924759</v>
      </c>
    </row>
    <row r="166" spans="1:18" s="47" customFormat="1" ht="11.25" customHeight="1" x14ac:dyDescent="0.2">
      <c r="A166" s="52" t="s">
        <v>227</v>
      </c>
      <c r="B166" s="53">
        <f>+'[3]By Agency-SUM (C)'!B166</f>
        <v>29496</v>
      </c>
      <c r="C166" s="53">
        <f>+'[3]By Agency-SUM (C)'!C166</f>
        <v>22414</v>
      </c>
      <c r="D166" s="53">
        <f>+'[3]By Agency-SUM (C)'!D166</f>
        <v>1226</v>
      </c>
      <c r="E166" s="53">
        <f t="shared" si="60"/>
        <v>23640</v>
      </c>
      <c r="F166" s="53">
        <f t="shared" si="61"/>
        <v>5856</v>
      </c>
      <c r="G166" s="53">
        <f t="shared" si="62"/>
        <v>7082</v>
      </c>
      <c r="H166" s="54">
        <f t="shared" si="59"/>
        <v>80.146460537021966</v>
      </c>
    </row>
    <row r="167" spans="1:18" s="47" customFormat="1" ht="11.25" customHeight="1" x14ac:dyDescent="0.2">
      <c r="A167" s="52" t="s">
        <v>228</v>
      </c>
      <c r="B167" s="53">
        <f>+'[3]By Agency-SUM (C)'!B167</f>
        <v>27268</v>
      </c>
      <c r="C167" s="53">
        <f>+'[3]By Agency-SUM (C)'!C167</f>
        <v>23450</v>
      </c>
      <c r="D167" s="53">
        <f>+'[3]By Agency-SUM (C)'!D167</f>
        <v>96</v>
      </c>
      <c r="E167" s="53">
        <f t="shared" si="60"/>
        <v>23546</v>
      </c>
      <c r="F167" s="53">
        <f t="shared" si="61"/>
        <v>3722</v>
      </c>
      <c r="G167" s="53">
        <f t="shared" si="62"/>
        <v>3818</v>
      </c>
      <c r="H167" s="54">
        <f>E167/B167*100</f>
        <v>86.35030071879126</v>
      </c>
    </row>
    <row r="168" spans="1:18" s="47" customFormat="1" ht="11.25" customHeight="1" x14ac:dyDescent="0.2">
      <c r="A168" s="52"/>
      <c r="B168" s="46"/>
      <c r="C168" s="46"/>
      <c r="D168" s="46"/>
      <c r="E168" s="46"/>
      <c r="F168" s="46"/>
      <c r="G168" s="46"/>
      <c r="H168" s="51"/>
    </row>
    <row r="169" spans="1:18" s="47" customFormat="1" ht="11.25" customHeight="1" x14ac:dyDescent="0.2">
      <c r="A169" s="49" t="s">
        <v>229</v>
      </c>
      <c r="B169" s="56">
        <f t="shared" ref="B169:G169" si="63">SUM(B170:B172)</f>
        <v>1184851</v>
      </c>
      <c r="C169" s="56">
        <f t="shared" si="63"/>
        <v>707805</v>
      </c>
      <c r="D169" s="56">
        <f t="shared" si="63"/>
        <v>30825</v>
      </c>
      <c r="E169" s="56">
        <f t="shared" si="63"/>
        <v>738630</v>
      </c>
      <c r="F169" s="56">
        <f t="shared" si="63"/>
        <v>446221</v>
      </c>
      <c r="G169" s="56">
        <f t="shared" si="63"/>
        <v>477046</v>
      </c>
      <c r="H169" s="51">
        <f>E169/B169*100</f>
        <v>62.339484036389379</v>
      </c>
      <c r="N169" s="47" t="b">
        <f>IF(B$169='[2]SUM (calibrated)'!C28,TRUE,FALSE)</f>
        <v>1</v>
      </c>
      <c r="O169" s="47" t="b">
        <f>IF(C$169='[2]SUM (calibrated)'!D28,TRUE,FALSE)</f>
        <v>1</v>
      </c>
      <c r="P169" s="47" t="b">
        <f>IF(D$169='[2]SUM (calibrated)'!E28,TRUE,FALSE)</f>
        <v>1</v>
      </c>
      <c r="Q169" s="47" t="b">
        <f>IF(E$169='[2]SUM (calibrated)'!F28,TRUE,FALSE)</f>
        <v>1</v>
      </c>
      <c r="R169" s="47" t="b">
        <f>IF(F$169='[2]SUM (calibrated)'!G28,TRUE,FALSE)</f>
        <v>1</v>
      </c>
    </row>
    <row r="170" spans="1:18" s="47" customFormat="1" ht="11.25" customHeight="1" x14ac:dyDescent="0.2">
      <c r="A170" s="52" t="s">
        <v>203</v>
      </c>
      <c r="B170" s="53">
        <f>+'[3]By Agency-SUM (C)'!B170</f>
        <v>974195</v>
      </c>
      <c r="C170" s="53">
        <f>+'[3]By Agency-SUM (C)'!C170</f>
        <v>647325</v>
      </c>
      <c r="D170" s="53">
        <f>+'[3]By Agency-SUM (C)'!D170</f>
        <v>29134</v>
      </c>
      <c r="E170" s="53">
        <f>SUM(C170:D170)</f>
        <v>676459</v>
      </c>
      <c r="F170" s="53">
        <f>B170-E170</f>
        <v>297736</v>
      </c>
      <c r="G170" s="53">
        <f>B170-C170</f>
        <v>326870</v>
      </c>
      <c r="H170" s="54">
        <f>E170/B170*100</f>
        <v>69.437740904028459</v>
      </c>
    </row>
    <row r="171" spans="1:18" s="47" customFormat="1" ht="11.25" customHeight="1" x14ac:dyDescent="0.2">
      <c r="A171" s="52" t="s">
        <v>230</v>
      </c>
      <c r="B171" s="53">
        <f>+'[3]By Agency-SUM (C)'!B171</f>
        <v>140771</v>
      </c>
      <c r="C171" s="53">
        <f>+'[3]By Agency-SUM (C)'!C171</f>
        <v>13996</v>
      </c>
      <c r="D171" s="53">
        <f>+'[3]By Agency-SUM (C)'!D171</f>
        <v>583</v>
      </c>
      <c r="E171" s="53">
        <f>SUM(C171:D171)</f>
        <v>14579</v>
      </c>
      <c r="F171" s="53">
        <f>B171-E171</f>
        <v>126192</v>
      </c>
      <c r="G171" s="53">
        <f>B171-C171</f>
        <v>126775</v>
      </c>
      <c r="H171" s="54">
        <f>E171/B171*100</f>
        <v>10.356536502546691</v>
      </c>
    </row>
    <row r="172" spans="1:18" s="47" customFormat="1" ht="11.25" customHeight="1" x14ac:dyDescent="0.2">
      <c r="A172" s="52" t="s">
        <v>231</v>
      </c>
      <c r="B172" s="53">
        <f>+'[3]By Agency-SUM (C)'!B172</f>
        <v>69885</v>
      </c>
      <c r="C172" s="53">
        <f>+'[3]By Agency-SUM (C)'!C172</f>
        <v>46484</v>
      </c>
      <c r="D172" s="53">
        <f>+'[3]By Agency-SUM (C)'!D172</f>
        <v>1108</v>
      </c>
      <c r="E172" s="53">
        <f>SUM(C172:D172)</f>
        <v>47592</v>
      </c>
      <c r="F172" s="53">
        <f>B172-E172</f>
        <v>22293</v>
      </c>
      <c r="G172" s="53">
        <f>B172-C172</f>
        <v>23401</v>
      </c>
      <c r="H172" s="54">
        <f>E172/B172*100</f>
        <v>68.100450740502254</v>
      </c>
    </row>
    <row r="173" spans="1:18" s="47" customFormat="1" ht="11.25" customHeight="1" x14ac:dyDescent="0.2">
      <c r="A173" s="52" t="s">
        <v>232</v>
      </c>
      <c r="B173" s="69"/>
      <c r="C173" s="69"/>
      <c r="D173" s="69"/>
      <c r="E173" s="69"/>
      <c r="F173" s="69"/>
      <c r="G173" s="69"/>
      <c r="H173" s="70"/>
    </row>
    <row r="174" spans="1:18" s="47" customFormat="1" ht="11.25" customHeight="1" x14ac:dyDescent="0.2">
      <c r="A174" s="49" t="s">
        <v>233</v>
      </c>
      <c r="B174" s="56">
        <f t="shared" ref="B174:G174" si="64">SUM(B175:B180)</f>
        <v>1337531</v>
      </c>
      <c r="C174" s="56">
        <f t="shared" si="64"/>
        <v>1110794</v>
      </c>
      <c r="D174" s="56">
        <f t="shared" si="64"/>
        <v>48108</v>
      </c>
      <c r="E174" s="56">
        <f t="shared" si="64"/>
        <v>1158902</v>
      </c>
      <c r="F174" s="56">
        <f t="shared" si="64"/>
        <v>178629</v>
      </c>
      <c r="G174" s="56">
        <f t="shared" si="64"/>
        <v>226737</v>
      </c>
      <c r="H174" s="51">
        <f t="shared" ref="H174:H180" si="65">E174/B174*100</f>
        <v>86.644870287118579</v>
      </c>
      <c r="N174" s="47" t="b">
        <f>IF(B$174='[2]SUM (calibrated)'!C29,TRUE,FALSE)</f>
        <v>1</v>
      </c>
      <c r="O174" s="47" t="b">
        <f>IF(C$174='[2]SUM (calibrated)'!D29,TRUE,FALSE)</f>
        <v>1</v>
      </c>
      <c r="P174" s="47" t="b">
        <f>IF(D$174='[2]SUM (calibrated)'!E29,TRUE,FALSE)</f>
        <v>1</v>
      </c>
      <c r="Q174" s="47" t="b">
        <f>IF(E$174='[2]SUM (calibrated)'!F29,TRUE,FALSE)</f>
        <v>1</v>
      </c>
      <c r="R174" s="47" t="b">
        <f>IF(F$174='[2]SUM (calibrated)'!G29,TRUE,FALSE)</f>
        <v>1</v>
      </c>
    </row>
    <row r="175" spans="1:18" s="47" customFormat="1" ht="11.25" customHeight="1" x14ac:dyDescent="0.2">
      <c r="A175" s="52" t="s">
        <v>203</v>
      </c>
      <c r="B175" s="53">
        <f>+'[3]By Agency-SUM (C)'!B175</f>
        <v>1156447</v>
      </c>
      <c r="C175" s="53">
        <f>+'[3]By Agency-SUM (C)'!C175</f>
        <v>968824</v>
      </c>
      <c r="D175" s="53">
        <f>+'[3]By Agency-SUM (C)'!D175</f>
        <v>40188</v>
      </c>
      <c r="E175" s="53">
        <f t="shared" ref="E175:E180" si="66">SUM(C175:D175)</f>
        <v>1009012</v>
      </c>
      <c r="F175" s="53">
        <f t="shared" ref="F175:F180" si="67">B175-E175</f>
        <v>147435</v>
      </c>
      <c r="G175" s="53">
        <f t="shared" ref="G175:G180" si="68">B175-C175</f>
        <v>187623</v>
      </c>
      <c r="H175" s="54">
        <f t="shared" si="65"/>
        <v>87.251037012504682</v>
      </c>
    </row>
    <row r="176" spans="1:18" s="47" customFormat="1" ht="11.25" customHeight="1" x14ac:dyDescent="0.2">
      <c r="A176" s="52" t="s">
        <v>234</v>
      </c>
      <c r="B176" s="53">
        <f>+'[3]By Agency-SUM (C)'!B176</f>
        <v>123476</v>
      </c>
      <c r="C176" s="53">
        <f>+'[3]By Agency-SUM (C)'!C176</f>
        <v>92711</v>
      </c>
      <c r="D176" s="53">
        <f>+'[3]By Agency-SUM (C)'!D176</f>
        <v>7567</v>
      </c>
      <c r="E176" s="53">
        <f t="shared" si="66"/>
        <v>100278</v>
      </c>
      <c r="F176" s="53">
        <f t="shared" si="67"/>
        <v>23198</v>
      </c>
      <c r="G176" s="53">
        <f t="shared" si="68"/>
        <v>30765</v>
      </c>
      <c r="H176" s="54">
        <f t="shared" si="65"/>
        <v>81.212543328258121</v>
      </c>
    </row>
    <row r="177" spans="1:18" s="47" customFormat="1" ht="11.25" customHeight="1" x14ac:dyDescent="0.2">
      <c r="A177" s="52" t="s">
        <v>235</v>
      </c>
      <c r="B177" s="53">
        <f>+'[3]By Agency-SUM (C)'!B177</f>
        <v>25176</v>
      </c>
      <c r="C177" s="53">
        <f>+'[3]By Agency-SUM (C)'!C177</f>
        <v>22001</v>
      </c>
      <c r="D177" s="53">
        <f>+'[3]By Agency-SUM (C)'!D177</f>
        <v>263</v>
      </c>
      <c r="E177" s="53">
        <f t="shared" si="66"/>
        <v>22264</v>
      </c>
      <c r="F177" s="53">
        <f t="shared" si="67"/>
        <v>2912</v>
      </c>
      <c r="G177" s="53">
        <f t="shared" si="68"/>
        <v>3175</v>
      </c>
      <c r="H177" s="54">
        <f t="shared" si="65"/>
        <v>88.433428662217977</v>
      </c>
    </row>
    <row r="178" spans="1:18" s="47" customFormat="1" ht="11.25" hidden="1" customHeight="1" x14ac:dyDescent="0.2">
      <c r="A178" s="52" t="s">
        <v>236</v>
      </c>
      <c r="B178" s="53">
        <f>+'[3]By Agency-SUM (C)'!B178</f>
        <v>0</v>
      </c>
      <c r="C178" s="53">
        <f>+'[3]By Agency-SUM (C)'!C178</f>
        <v>0</v>
      </c>
      <c r="D178" s="53">
        <f>+'[3]By Agency-SUM (C)'!D178</f>
        <v>0</v>
      </c>
      <c r="E178" s="53">
        <f t="shared" si="66"/>
        <v>0</v>
      </c>
      <c r="F178" s="53">
        <f t="shared" si="67"/>
        <v>0</v>
      </c>
      <c r="G178" s="53">
        <f t="shared" si="68"/>
        <v>0</v>
      </c>
      <c r="H178" s="54" t="e">
        <f t="shared" si="65"/>
        <v>#DIV/0!</v>
      </c>
    </row>
    <row r="179" spans="1:18" s="47" customFormat="1" ht="11.25" customHeight="1" x14ac:dyDescent="0.2">
      <c r="A179" s="52" t="s">
        <v>237</v>
      </c>
      <c r="B179" s="53">
        <f>+'[3]By Agency-SUM (C)'!B179</f>
        <v>13362</v>
      </c>
      <c r="C179" s="53">
        <f>+'[3]By Agency-SUM (C)'!C179</f>
        <v>9873</v>
      </c>
      <c r="D179" s="53">
        <f>+'[3]By Agency-SUM (C)'!D179</f>
        <v>8</v>
      </c>
      <c r="E179" s="53">
        <f t="shared" si="66"/>
        <v>9881</v>
      </c>
      <c r="F179" s="53">
        <f t="shared" si="67"/>
        <v>3481</v>
      </c>
      <c r="G179" s="53">
        <f t="shared" si="68"/>
        <v>3489</v>
      </c>
      <c r="H179" s="54">
        <f t="shared" si="65"/>
        <v>73.948510701990728</v>
      </c>
    </row>
    <row r="180" spans="1:18" s="47" customFormat="1" ht="11.25" customHeight="1" x14ac:dyDescent="0.2">
      <c r="A180" s="52" t="s">
        <v>238</v>
      </c>
      <c r="B180" s="53">
        <f>+'[3]By Agency-SUM (C)'!B180</f>
        <v>19070</v>
      </c>
      <c r="C180" s="53">
        <f>+'[3]By Agency-SUM (C)'!C180</f>
        <v>17385</v>
      </c>
      <c r="D180" s="53">
        <f>+'[3]By Agency-SUM (C)'!D180</f>
        <v>82</v>
      </c>
      <c r="E180" s="53">
        <f t="shared" si="66"/>
        <v>17467</v>
      </c>
      <c r="F180" s="53">
        <f t="shared" si="67"/>
        <v>1603</v>
      </c>
      <c r="G180" s="53">
        <f t="shared" si="68"/>
        <v>1685</v>
      </c>
      <c r="H180" s="54">
        <f t="shared" si="65"/>
        <v>91.594126900891453</v>
      </c>
    </row>
    <row r="181" spans="1:18" s="47" customFormat="1" ht="11.25" customHeight="1" x14ac:dyDescent="0.2">
      <c r="A181" s="52"/>
      <c r="B181" s="46"/>
      <c r="C181" s="46"/>
      <c r="D181" s="46"/>
      <c r="E181" s="46"/>
      <c r="F181" s="46"/>
      <c r="G181" s="46"/>
      <c r="H181" s="51"/>
    </row>
    <row r="182" spans="1:18" s="47" customFormat="1" ht="11.25" customHeight="1" x14ac:dyDescent="0.2">
      <c r="A182" s="49" t="s">
        <v>239</v>
      </c>
      <c r="B182" s="56">
        <f t="shared" ref="B182:G182" si="69">SUM(B183:B189)</f>
        <v>12042614</v>
      </c>
      <c r="C182" s="56">
        <f t="shared" si="69"/>
        <v>7811751</v>
      </c>
      <c r="D182" s="56">
        <f t="shared" si="69"/>
        <v>182029</v>
      </c>
      <c r="E182" s="56">
        <f t="shared" si="69"/>
        <v>7993780</v>
      </c>
      <c r="F182" s="56">
        <f t="shared" si="69"/>
        <v>4048834</v>
      </c>
      <c r="G182" s="56">
        <f t="shared" si="69"/>
        <v>4230863</v>
      </c>
      <c r="H182" s="51">
        <f t="shared" ref="H182:H189" si="70">E182/B182*100</f>
        <v>66.3791100503595</v>
      </c>
      <c r="N182" s="47" t="b">
        <f>IF(B$182='[2]SUM (calibrated)'!C30,TRUE,FALSE)</f>
        <v>1</v>
      </c>
      <c r="O182" s="47" t="b">
        <f>IF(C$182='[2]SUM (calibrated)'!D30,TRUE,FALSE)</f>
        <v>1</v>
      </c>
      <c r="P182" s="47" t="b">
        <f>IF(D$182='[2]SUM (calibrated)'!E30,TRUE,FALSE)</f>
        <v>1</v>
      </c>
      <c r="Q182" s="47" t="b">
        <f>IF(E$182='[2]SUM (calibrated)'!F30,TRUE,FALSE)</f>
        <v>1</v>
      </c>
      <c r="R182" s="47" t="b">
        <f>IF(F$182='[2]SUM (calibrated)'!G30,TRUE,FALSE)</f>
        <v>1</v>
      </c>
    </row>
    <row r="183" spans="1:18" s="47" customFormat="1" ht="11.25" customHeight="1" x14ac:dyDescent="0.2">
      <c r="A183" s="52" t="s">
        <v>203</v>
      </c>
      <c r="B183" s="53">
        <f>+'[3]By Agency-SUM (C)'!B183</f>
        <v>9622638</v>
      </c>
      <c r="C183" s="53">
        <f>+'[3]By Agency-SUM (C)'!C183</f>
        <v>5730714</v>
      </c>
      <c r="D183" s="53">
        <f>+'[3]By Agency-SUM (C)'!D183</f>
        <v>154734</v>
      </c>
      <c r="E183" s="53">
        <f t="shared" ref="E183:E189" si="71">SUM(C183:D183)</f>
        <v>5885448</v>
      </c>
      <c r="F183" s="53">
        <f t="shared" ref="F183:F189" si="72">B183-E183</f>
        <v>3737190</v>
      </c>
      <c r="G183" s="53">
        <f t="shared" ref="G183:G189" si="73">B183-C183</f>
        <v>3891924</v>
      </c>
      <c r="H183" s="54">
        <f t="shared" si="70"/>
        <v>61.16252112986065</v>
      </c>
    </row>
    <row r="184" spans="1:18" s="47" customFormat="1" ht="11.25" customHeight="1" x14ac:dyDescent="0.2">
      <c r="A184" s="52" t="s">
        <v>240</v>
      </c>
      <c r="B184" s="53">
        <f>+'[3]By Agency-SUM (C)'!B184</f>
        <v>33474</v>
      </c>
      <c r="C184" s="53">
        <f>+'[3]By Agency-SUM (C)'!C184</f>
        <v>21841</v>
      </c>
      <c r="D184" s="53">
        <f>+'[3]By Agency-SUM (C)'!D184</f>
        <v>3778</v>
      </c>
      <c r="E184" s="53">
        <f t="shared" si="71"/>
        <v>25619</v>
      </c>
      <c r="F184" s="53">
        <f t="shared" si="72"/>
        <v>7855</v>
      </c>
      <c r="G184" s="53">
        <f t="shared" si="73"/>
        <v>11633</v>
      </c>
      <c r="H184" s="54">
        <f t="shared" si="70"/>
        <v>76.534026408555903</v>
      </c>
    </row>
    <row r="185" spans="1:18" s="47" customFormat="1" ht="11.25" customHeight="1" x14ac:dyDescent="0.2">
      <c r="A185" s="52" t="s">
        <v>241</v>
      </c>
      <c r="B185" s="53">
        <f>+'[3]By Agency-SUM (C)'!B185</f>
        <v>312314</v>
      </c>
      <c r="C185" s="53">
        <f>+'[3]By Agency-SUM (C)'!C185</f>
        <v>223655</v>
      </c>
      <c r="D185" s="53">
        <f>+'[3]By Agency-SUM (C)'!D185</f>
        <v>5121</v>
      </c>
      <c r="E185" s="53">
        <f t="shared" si="71"/>
        <v>228776</v>
      </c>
      <c r="F185" s="53">
        <f t="shared" si="72"/>
        <v>83538</v>
      </c>
      <c r="G185" s="53">
        <f t="shared" si="73"/>
        <v>88659</v>
      </c>
      <c r="H185" s="54">
        <f t="shared" si="70"/>
        <v>73.2519195425117</v>
      </c>
    </row>
    <row r="186" spans="1:18" s="47" customFormat="1" ht="11.25" customHeight="1" x14ac:dyDescent="0.2">
      <c r="A186" s="52" t="s">
        <v>242</v>
      </c>
      <c r="B186" s="53">
        <f>+'[3]By Agency-SUM (C)'!B186</f>
        <v>6520</v>
      </c>
      <c r="C186" s="53">
        <f>+'[3]By Agency-SUM (C)'!C186</f>
        <v>6519</v>
      </c>
      <c r="D186" s="53">
        <f>+'[3]By Agency-SUM (C)'!D186</f>
        <v>0</v>
      </c>
      <c r="E186" s="53">
        <f t="shared" si="71"/>
        <v>6519</v>
      </c>
      <c r="F186" s="53">
        <f t="shared" si="72"/>
        <v>1</v>
      </c>
      <c r="G186" s="53">
        <f t="shared" si="73"/>
        <v>1</v>
      </c>
      <c r="H186" s="54">
        <f t="shared" si="70"/>
        <v>99.984662576687114</v>
      </c>
    </row>
    <row r="187" spans="1:18" s="47" customFormat="1" ht="11.25" customHeight="1" x14ac:dyDescent="0.2">
      <c r="A187" s="52" t="s">
        <v>243</v>
      </c>
      <c r="B187" s="53">
        <f>+'[3]By Agency-SUM (C)'!B187</f>
        <v>202804</v>
      </c>
      <c r="C187" s="53">
        <f>+'[3]By Agency-SUM (C)'!C187</f>
        <v>151613</v>
      </c>
      <c r="D187" s="53">
        <f>+'[3]By Agency-SUM (C)'!D187</f>
        <v>683</v>
      </c>
      <c r="E187" s="53">
        <f t="shared" si="71"/>
        <v>152296</v>
      </c>
      <c r="F187" s="53">
        <f t="shared" si="72"/>
        <v>50508</v>
      </c>
      <c r="G187" s="53">
        <f t="shared" si="73"/>
        <v>51191</v>
      </c>
      <c r="H187" s="54">
        <f t="shared" si="70"/>
        <v>75.095165775822963</v>
      </c>
    </row>
    <row r="188" spans="1:18" s="47" customFormat="1" ht="11.25" customHeight="1" x14ac:dyDescent="0.2">
      <c r="A188" s="52" t="s">
        <v>244</v>
      </c>
      <c r="B188" s="53">
        <f>+'[3]By Agency-SUM (C)'!B188</f>
        <v>1856323</v>
      </c>
      <c r="C188" s="53">
        <f>+'[3]By Agency-SUM (C)'!C188</f>
        <v>1670643</v>
      </c>
      <c r="D188" s="53">
        <f>+'[3]By Agency-SUM (C)'!D188</f>
        <v>17113</v>
      </c>
      <c r="E188" s="53">
        <f t="shared" si="71"/>
        <v>1687756</v>
      </c>
      <c r="F188" s="53">
        <f t="shared" si="72"/>
        <v>168567</v>
      </c>
      <c r="G188" s="53">
        <f t="shared" si="73"/>
        <v>185680</v>
      </c>
      <c r="H188" s="54">
        <f t="shared" si="70"/>
        <v>90.91930660774014</v>
      </c>
    </row>
    <row r="189" spans="1:18" s="47" customFormat="1" ht="11.25" customHeight="1" x14ac:dyDescent="0.2">
      <c r="A189" s="52" t="s">
        <v>245</v>
      </c>
      <c r="B189" s="53">
        <f>+'[3]By Agency-SUM (C)'!B189</f>
        <v>8541</v>
      </c>
      <c r="C189" s="53">
        <f>+'[3]By Agency-SUM (C)'!C189</f>
        <v>6766</v>
      </c>
      <c r="D189" s="53">
        <f>+'[3]By Agency-SUM (C)'!D189</f>
        <v>600</v>
      </c>
      <c r="E189" s="53">
        <f t="shared" si="71"/>
        <v>7366</v>
      </c>
      <c r="F189" s="53">
        <f t="shared" si="72"/>
        <v>1175</v>
      </c>
      <c r="G189" s="53">
        <f t="shared" si="73"/>
        <v>1775</v>
      </c>
      <c r="H189" s="54">
        <f t="shared" si="70"/>
        <v>86.242828708582124</v>
      </c>
    </row>
    <row r="190" spans="1:18" s="47" customFormat="1" ht="11.25" customHeight="1" x14ac:dyDescent="0.2">
      <c r="A190" s="52"/>
      <c r="B190" s="46"/>
      <c r="C190" s="46"/>
      <c r="D190" s="46"/>
      <c r="E190" s="46"/>
      <c r="F190" s="46"/>
      <c r="G190" s="46"/>
      <c r="H190" s="51"/>
    </row>
    <row r="191" spans="1:18" s="47" customFormat="1" ht="11.25" customHeight="1" x14ac:dyDescent="0.2">
      <c r="A191" s="49" t="s">
        <v>246</v>
      </c>
      <c r="B191" s="50">
        <f t="shared" ref="B191:G191" si="74">SUM(B192:B199)</f>
        <v>1960036</v>
      </c>
      <c r="C191" s="50">
        <f t="shared" si="74"/>
        <v>1769652</v>
      </c>
      <c r="D191" s="50">
        <f t="shared" si="74"/>
        <v>79562</v>
      </c>
      <c r="E191" s="50">
        <f t="shared" si="74"/>
        <v>1849214</v>
      </c>
      <c r="F191" s="50">
        <f t="shared" si="74"/>
        <v>110822</v>
      </c>
      <c r="G191" s="50">
        <f t="shared" si="74"/>
        <v>190384</v>
      </c>
      <c r="H191" s="51">
        <f t="shared" ref="H191:H198" si="75">E191/B191*100</f>
        <v>94.345920176976335</v>
      </c>
      <c r="N191" s="47" t="b">
        <f>IF(B$191='[2]SUM (calibrated)'!C31,TRUE,FALSE)</f>
        <v>1</v>
      </c>
      <c r="O191" s="47" t="b">
        <f>IF(C$191='[2]SUM (calibrated)'!D31,TRUE,FALSE)</f>
        <v>1</v>
      </c>
      <c r="P191" s="47" t="b">
        <f>IF(D$191='[2]SUM (calibrated)'!E31,TRUE,FALSE)</f>
        <v>1</v>
      </c>
      <c r="Q191" s="47" t="b">
        <f>IF(E$191='[2]SUM (calibrated)'!F31,TRUE,FALSE)</f>
        <v>1</v>
      </c>
      <c r="R191" s="47" t="b">
        <f>IF(F$191='[2]SUM (calibrated)'!G31,TRUE,FALSE)</f>
        <v>1</v>
      </c>
    </row>
    <row r="192" spans="1:18" s="47" customFormat="1" ht="11.25" customHeight="1" x14ac:dyDescent="0.2">
      <c r="A192" s="52" t="s">
        <v>247</v>
      </c>
      <c r="B192" s="53">
        <f>+'[3]By Agency-SUM (C)'!B192</f>
        <v>336244</v>
      </c>
      <c r="C192" s="53">
        <f>+'[3]By Agency-SUM (C)'!C192</f>
        <v>285847</v>
      </c>
      <c r="D192" s="53">
        <f>+'[3]By Agency-SUM (C)'!D192</f>
        <v>19554</v>
      </c>
      <c r="E192" s="53">
        <f t="shared" ref="E192:E198" si="76">SUM(C192:D192)</f>
        <v>305401</v>
      </c>
      <c r="F192" s="53">
        <f t="shared" ref="F192:F198" si="77">B192-E192</f>
        <v>30843</v>
      </c>
      <c r="G192" s="53">
        <f t="shared" ref="G192:G198" si="78">B192-C192</f>
        <v>50397</v>
      </c>
      <c r="H192" s="54">
        <f t="shared" si="75"/>
        <v>90.827196916524898</v>
      </c>
    </row>
    <row r="193" spans="1:18" s="47" customFormat="1" ht="11.25" hidden="1" customHeight="1" x14ac:dyDescent="0.2">
      <c r="A193" s="52" t="s">
        <v>248</v>
      </c>
      <c r="B193" s="53">
        <f>+'[3]By Agency-SUM (C)'!B193</f>
        <v>0</v>
      </c>
      <c r="C193" s="53">
        <f>+'[3]By Agency-SUM (C)'!C193</f>
        <v>0</v>
      </c>
      <c r="D193" s="53">
        <f>+'[3]By Agency-SUM (C)'!D193</f>
        <v>0</v>
      </c>
      <c r="E193" s="53">
        <f t="shared" si="76"/>
        <v>0</v>
      </c>
      <c r="F193" s="53">
        <f t="shared" si="77"/>
        <v>0</v>
      </c>
      <c r="G193" s="53">
        <f t="shared" si="78"/>
        <v>0</v>
      </c>
      <c r="H193" s="54" t="e">
        <f t="shared" si="75"/>
        <v>#DIV/0!</v>
      </c>
    </row>
    <row r="194" spans="1:18" s="47" customFormat="1" ht="11.25" hidden="1" customHeight="1" x14ac:dyDescent="0.2">
      <c r="A194" s="52" t="s">
        <v>249</v>
      </c>
      <c r="B194" s="53">
        <f>+'[3]By Agency-SUM (C)'!B194</f>
        <v>0</v>
      </c>
      <c r="C194" s="53">
        <f>+'[3]By Agency-SUM (C)'!C194</f>
        <v>0</v>
      </c>
      <c r="D194" s="53">
        <f>+'[3]By Agency-SUM (C)'!D194</f>
        <v>0</v>
      </c>
      <c r="E194" s="53">
        <f t="shared" si="76"/>
        <v>0</v>
      </c>
      <c r="F194" s="53">
        <f t="shared" si="77"/>
        <v>0</v>
      </c>
      <c r="G194" s="53">
        <f t="shared" si="78"/>
        <v>0</v>
      </c>
      <c r="H194" s="54" t="e">
        <f t="shared" si="75"/>
        <v>#DIV/0!</v>
      </c>
    </row>
    <row r="195" spans="1:18" s="47" customFormat="1" ht="11.25" customHeight="1" x14ac:dyDescent="0.2">
      <c r="A195" s="52" t="s">
        <v>250</v>
      </c>
      <c r="B195" s="53">
        <f>+'[3]By Agency-SUM (C)'!B195</f>
        <v>6616</v>
      </c>
      <c r="C195" s="53">
        <f>+'[3]By Agency-SUM (C)'!C195</f>
        <v>5799</v>
      </c>
      <c r="D195" s="53">
        <f>+'[3]By Agency-SUM (C)'!D195</f>
        <v>57</v>
      </c>
      <c r="E195" s="53">
        <f t="shared" si="76"/>
        <v>5856</v>
      </c>
      <c r="F195" s="53">
        <f t="shared" si="77"/>
        <v>760</v>
      </c>
      <c r="G195" s="53">
        <f t="shared" si="78"/>
        <v>817</v>
      </c>
      <c r="H195" s="54">
        <f t="shared" si="75"/>
        <v>88.512696493349452</v>
      </c>
    </row>
    <row r="196" spans="1:18" s="47" customFormat="1" ht="11.25" customHeight="1" x14ac:dyDescent="0.2">
      <c r="A196" s="52" t="s">
        <v>251</v>
      </c>
      <c r="B196" s="53">
        <f>+'[3]By Agency-SUM (C)'!B196</f>
        <v>168799</v>
      </c>
      <c r="C196" s="53">
        <f>+'[3]By Agency-SUM (C)'!C196</f>
        <v>162115</v>
      </c>
      <c r="D196" s="53">
        <f>+'[3]By Agency-SUM (C)'!D196</f>
        <v>3998</v>
      </c>
      <c r="E196" s="53">
        <f t="shared" si="76"/>
        <v>166113</v>
      </c>
      <c r="F196" s="53">
        <f t="shared" si="77"/>
        <v>2686</v>
      </c>
      <c r="G196" s="53">
        <f t="shared" si="78"/>
        <v>6684</v>
      </c>
      <c r="H196" s="54">
        <f t="shared" si="75"/>
        <v>98.408758345724806</v>
      </c>
    </row>
    <row r="197" spans="1:18" s="47" customFormat="1" ht="11.25" customHeight="1" x14ac:dyDescent="0.2">
      <c r="A197" s="52" t="s">
        <v>252</v>
      </c>
      <c r="B197" s="53">
        <f>+'[3]By Agency-SUM (C)'!B197</f>
        <v>14270</v>
      </c>
      <c r="C197" s="53">
        <f>+'[3]By Agency-SUM (C)'!C197</f>
        <v>7521</v>
      </c>
      <c r="D197" s="53">
        <f>+'[3]By Agency-SUM (C)'!D197</f>
        <v>527</v>
      </c>
      <c r="E197" s="53">
        <f t="shared" si="76"/>
        <v>8048</v>
      </c>
      <c r="F197" s="53">
        <f t="shared" si="77"/>
        <v>6222</v>
      </c>
      <c r="G197" s="53">
        <f t="shared" si="78"/>
        <v>6749</v>
      </c>
      <c r="H197" s="54">
        <f t="shared" si="75"/>
        <v>56.398037841625793</v>
      </c>
    </row>
    <row r="198" spans="1:18" s="47" customFormat="1" ht="11.25" customHeight="1" x14ac:dyDescent="0.2">
      <c r="A198" s="52" t="s">
        <v>253</v>
      </c>
      <c r="B198" s="53">
        <f>+'[3]By Agency-SUM (C)'!B198</f>
        <v>32186</v>
      </c>
      <c r="C198" s="53">
        <f>+'[3]By Agency-SUM (C)'!C198</f>
        <v>18261</v>
      </c>
      <c r="D198" s="53">
        <f>+'[3]By Agency-SUM (C)'!D198</f>
        <v>1056</v>
      </c>
      <c r="E198" s="53">
        <f t="shared" si="76"/>
        <v>19317</v>
      </c>
      <c r="F198" s="53">
        <f t="shared" si="77"/>
        <v>12869</v>
      </c>
      <c r="G198" s="53">
        <f t="shared" si="78"/>
        <v>13925</v>
      </c>
      <c r="H198" s="54">
        <f t="shared" si="75"/>
        <v>60.016777480892316</v>
      </c>
    </row>
    <row r="199" spans="1:18" s="47" customFormat="1" ht="11.25" customHeight="1" x14ac:dyDescent="0.2">
      <c r="A199" s="52" t="s">
        <v>254</v>
      </c>
      <c r="B199" s="53">
        <f>+'[3]By Agency-SUM (C)'!B199</f>
        <v>1401921</v>
      </c>
      <c r="C199" s="53">
        <f>+'[3]By Agency-SUM (C)'!C199</f>
        <v>1290109</v>
      </c>
      <c r="D199" s="53">
        <f>+'[3]By Agency-SUM (C)'!D199</f>
        <v>54370</v>
      </c>
      <c r="E199" s="53">
        <f>SUM(C199:D199)</f>
        <v>1344479</v>
      </c>
      <c r="F199" s="53">
        <f>B199-E199</f>
        <v>57442</v>
      </c>
      <c r="G199" s="53">
        <f>B199-C199</f>
        <v>111812</v>
      </c>
      <c r="H199" s="54">
        <f>E199/B199*100</f>
        <v>95.902622187698157</v>
      </c>
    </row>
    <row r="200" spans="1:18" s="47" customFormat="1" ht="11.25" customHeight="1" x14ac:dyDescent="0.2">
      <c r="A200" s="52"/>
      <c r="B200" s="46"/>
      <c r="C200" s="46"/>
      <c r="D200" s="46"/>
      <c r="E200" s="46"/>
      <c r="F200" s="46"/>
      <c r="G200" s="46"/>
      <c r="H200" s="51"/>
    </row>
    <row r="201" spans="1:18" s="47" customFormat="1" ht="11.25" customHeight="1" x14ac:dyDescent="0.2">
      <c r="A201" s="49" t="s">
        <v>255</v>
      </c>
      <c r="B201" s="56">
        <f t="shared" ref="B201:G201" si="79">SUM(B202:B208)</f>
        <v>391076</v>
      </c>
      <c r="C201" s="56">
        <f t="shared" si="79"/>
        <v>333100</v>
      </c>
      <c r="D201" s="56">
        <f t="shared" si="79"/>
        <v>18511</v>
      </c>
      <c r="E201" s="56">
        <f t="shared" si="79"/>
        <v>351611</v>
      </c>
      <c r="F201" s="56">
        <f t="shared" si="79"/>
        <v>39465</v>
      </c>
      <c r="G201" s="56">
        <f t="shared" si="79"/>
        <v>57976</v>
      </c>
      <c r="H201" s="51">
        <f t="shared" ref="H201:H208" si="80">E201/B201*100</f>
        <v>89.908611113952276</v>
      </c>
      <c r="N201" s="47" t="b">
        <f>IF(B$201='[2]SUM (calibrated)'!C32,TRUE,FALSE)</f>
        <v>1</v>
      </c>
      <c r="O201" s="47" t="b">
        <f>IF(C$201='[2]SUM (calibrated)'!D32,TRUE,FALSE)</f>
        <v>1</v>
      </c>
      <c r="P201" s="47" t="b">
        <f>IF(D$201='[2]SUM (calibrated)'!E32,TRUE,FALSE)</f>
        <v>1</v>
      </c>
      <c r="Q201" s="47" t="b">
        <f>IF(E$201='[2]SUM (calibrated)'!F32,TRUE,FALSE)</f>
        <v>1</v>
      </c>
      <c r="R201" s="47" t="b">
        <f>IF(F$201='[2]SUM (calibrated)'!G32,TRUE,FALSE)</f>
        <v>1</v>
      </c>
    </row>
    <row r="202" spans="1:18" s="47" customFormat="1" ht="11.25" customHeight="1" x14ac:dyDescent="0.2">
      <c r="A202" s="52" t="s">
        <v>256</v>
      </c>
      <c r="B202" s="53">
        <f>+'[3]By Agency-SUM (C)'!B202</f>
        <v>74566</v>
      </c>
      <c r="C202" s="53">
        <f>+'[3]By Agency-SUM (C)'!C202</f>
        <v>68284</v>
      </c>
      <c r="D202" s="53">
        <f>+'[3]By Agency-SUM (C)'!D202</f>
        <v>2946</v>
      </c>
      <c r="E202" s="53">
        <f t="shared" ref="E202:E208" si="81">SUM(C202:D202)</f>
        <v>71230</v>
      </c>
      <c r="F202" s="53">
        <f t="shared" ref="F202:F208" si="82">B202-E202</f>
        <v>3336</v>
      </c>
      <c r="G202" s="53">
        <f t="shared" ref="G202:G208" si="83">B202-C202</f>
        <v>6282</v>
      </c>
      <c r="H202" s="54">
        <f t="shared" si="80"/>
        <v>95.526111096210059</v>
      </c>
    </row>
    <row r="203" spans="1:18" s="47" customFormat="1" ht="11.25" customHeight="1" x14ac:dyDescent="0.2">
      <c r="A203" s="52" t="s">
        <v>257</v>
      </c>
      <c r="B203" s="53">
        <f>+'[3]By Agency-SUM (C)'!B203</f>
        <v>82933</v>
      </c>
      <c r="C203" s="53">
        <f>+'[3]By Agency-SUM (C)'!C203</f>
        <v>78875</v>
      </c>
      <c r="D203" s="53">
        <f>+'[3]By Agency-SUM (C)'!D203</f>
        <v>3257</v>
      </c>
      <c r="E203" s="53">
        <f t="shared" si="81"/>
        <v>82132</v>
      </c>
      <c r="F203" s="53">
        <f t="shared" si="82"/>
        <v>801</v>
      </c>
      <c r="G203" s="53">
        <f t="shared" si="83"/>
        <v>4058</v>
      </c>
      <c r="H203" s="54">
        <f t="shared" si="80"/>
        <v>99.034160105145119</v>
      </c>
    </row>
    <row r="204" spans="1:18" s="47" customFormat="1" ht="11.25" customHeight="1" x14ac:dyDescent="0.2">
      <c r="A204" s="52" t="s">
        <v>258</v>
      </c>
      <c r="B204" s="53">
        <f>+'[3]By Agency-SUM (C)'!B204</f>
        <v>11147</v>
      </c>
      <c r="C204" s="53">
        <f>+'[3]By Agency-SUM (C)'!C204</f>
        <v>9352</v>
      </c>
      <c r="D204" s="53">
        <f>+'[3]By Agency-SUM (C)'!D204</f>
        <v>233</v>
      </c>
      <c r="E204" s="53">
        <f t="shared" si="81"/>
        <v>9585</v>
      </c>
      <c r="F204" s="53">
        <f t="shared" si="82"/>
        <v>1562</v>
      </c>
      <c r="G204" s="53">
        <f t="shared" si="83"/>
        <v>1795</v>
      </c>
      <c r="H204" s="54">
        <f t="shared" si="80"/>
        <v>85.98726114649682</v>
      </c>
    </row>
    <row r="205" spans="1:18" s="47" customFormat="1" ht="11.25" customHeight="1" x14ac:dyDescent="0.2">
      <c r="A205" s="52" t="s">
        <v>259</v>
      </c>
      <c r="B205" s="53">
        <f>+'[3]By Agency-SUM (C)'!B205</f>
        <v>9500</v>
      </c>
      <c r="C205" s="53">
        <f>+'[3]By Agency-SUM (C)'!C205</f>
        <v>457</v>
      </c>
      <c r="D205" s="53">
        <f>+'[3]By Agency-SUM (C)'!D205</f>
        <v>0</v>
      </c>
      <c r="E205" s="53">
        <f t="shared" si="81"/>
        <v>457</v>
      </c>
      <c r="F205" s="53">
        <f t="shared" si="82"/>
        <v>9043</v>
      </c>
      <c r="G205" s="53">
        <f t="shared" si="83"/>
        <v>9043</v>
      </c>
      <c r="H205" s="54">
        <f t="shared" si="80"/>
        <v>4.8105263157894731</v>
      </c>
    </row>
    <row r="206" spans="1:18" s="47" customFormat="1" ht="11.25" customHeight="1" x14ac:dyDescent="0.2">
      <c r="A206" s="52" t="s">
        <v>260</v>
      </c>
      <c r="B206" s="53">
        <f>+'[3]By Agency-SUM (C)'!B206</f>
        <v>35995</v>
      </c>
      <c r="C206" s="53">
        <f>+'[3]By Agency-SUM (C)'!C206</f>
        <v>28497</v>
      </c>
      <c r="D206" s="53">
        <f>+'[3]By Agency-SUM (C)'!D206</f>
        <v>3048</v>
      </c>
      <c r="E206" s="53">
        <f t="shared" si="81"/>
        <v>31545</v>
      </c>
      <c r="F206" s="53">
        <f t="shared" si="82"/>
        <v>4450</v>
      </c>
      <c r="G206" s="53">
        <f t="shared" si="83"/>
        <v>7498</v>
      </c>
      <c r="H206" s="54">
        <f t="shared" si="80"/>
        <v>87.637171829420751</v>
      </c>
    </row>
    <row r="207" spans="1:18" s="47" customFormat="1" ht="11.25" customHeight="1" x14ac:dyDescent="0.2">
      <c r="A207" s="52" t="s">
        <v>261</v>
      </c>
      <c r="B207" s="53">
        <f>+'[3]By Agency-SUM (C)'!B207</f>
        <v>111017</v>
      </c>
      <c r="C207" s="53">
        <f>+'[3]By Agency-SUM (C)'!C207</f>
        <v>86937</v>
      </c>
      <c r="D207" s="53">
        <f>+'[3]By Agency-SUM (C)'!D207</f>
        <v>7859</v>
      </c>
      <c r="E207" s="53">
        <f t="shared" si="81"/>
        <v>94796</v>
      </c>
      <c r="F207" s="53">
        <f t="shared" si="82"/>
        <v>16221</v>
      </c>
      <c r="G207" s="53">
        <f t="shared" si="83"/>
        <v>24080</v>
      </c>
      <c r="H207" s="54">
        <f t="shared" si="80"/>
        <v>85.388724249439278</v>
      </c>
    </row>
    <row r="208" spans="1:18" s="47" customFormat="1" ht="11.25" customHeight="1" x14ac:dyDescent="0.2">
      <c r="A208" s="52" t="s">
        <v>262</v>
      </c>
      <c r="B208" s="53">
        <f>+'[3]By Agency-SUM (C)'!B208</f>
        <v>65918</v>
      </c>
      <c r="C208" s="53">
        <f>+'[3]By Agency-SUM (C)'!C208</f>
        <v>60698</v>
      </c>
      <c r="D208" s="53">
        <f>+'[3]By Agency-SUM (C)'!D208</f>
        <v>1168</v>
      </c>
      <c r="E208" s="53">
        <f t="shared" si="81"/>
        <v>61866</v>
      </c>
      <c r="F208" s="53">
        <f t="shared" si="82"/>
        <v>4052</v>
      </c>
      <c r="G208" s="53">
        <f t="shared" si="83"/>
        <v>5220</v>
      </c>
      <c r="H208" s="54">
        <f t="shared" si="80"/>
        <v>93.852968840074041</v>
      </c>
    </row>
    <row r="209" spans="1:18" s="47" customFormat="1" ht="11.25" customHeight="1" x14ac:dyDescent="0.2">
      <c r="A209" s="52"/>
      <c r="B209" s="46"/>
      <c r="C209" s="46"/>
      <c r="D209" s="46"/>
      <c r="E209" s="46"/>
      <c r="F209" s="46"/>
      <c r="G209" s="46"/>
      <c r="H209" s="51"/>
    </row>
    <row r="210" spans="1:18" s="47" customFormat="1" ht="11.25" customHeight="1" x14ac:dyDescent="0.2">
      <c r="A210" s="49" t="s">
        <v>263</v>
      </c>
      <c r="B210" s="50">
        <f t="shared" ref="B210:G210" si="84">SUM(B211:B227)+SUM(B232:B247)</f>
        <v>6950476</v>
      </c>
      <c r="C210" s="50">
        <f t="shared" si="84"/>
        <v>3543255</v>
      </c>
      <c r="D210" s="50">
        <f t="shared" si="84"/>
        <v>235451</v>
      </c>
      <c r="E210" s="50">
        <f t="shared" si="84"/>
        <v>3778706</v>
      </c>
      <c r="F210" s="50">
        <f t="shared" si="84"/>
        <v>3171770</v>
      </c>
      <c r="G210" s="50">
        <f t="shared" si="84"/>
        <v>3407221</v>
      </c>
      <c r="H210" s="51">
        <f t="shared" ref="H210:H247" si="85">E210/B210*100</f>
        <v>54.366147009212028</v>
      </c>
      <c r="N210" s="47" t="b">
        <f>IF(B$210='[2]SUM (calibrated)'!C33,TRUE,FALSE)</f>
        <v>1</v>
      </c>
      <c r="O210" s="47" t="b">
        <f>IF(C$210='[2]SUM (calibrated)'!D33,TRUE,FALSE)</f>
        <v>1</v>
      </c>
      <c r="P210" s="47" t="b">
        <f>IF(D$210='[2]SUM (calibrated)'!E33,TRUE,FALSE)</f>
        <v>1</v>
      </c>
      <c r="Q210" s="47" t="b">
        <f>IF(E$210='[2]SUM (calibrated)'!F33,TRUE,FALSE)</f>
        <v>1</v>
      </c>
      <c r="R210" s="47" t="b">
        <f>IF(F$210='[2]SUM (calibrated)'!G33,TRUE,FALSE)</f>
        <v>1</v>
      </c>
    </row>
    <row r="211" spans="1:18" s="47" customFormat="1" ht="11.25" customHeight="1" x14ac:dyDescent="0.2">
      <c r="A211" s="52" t="s">
        <v>264</v>
      </c>
      <c r="B211" s="53">
        <f>+'[3]By Agency-SUM (C)'!B211</f>
        <v>13900</v>
      </c>
      <c r="C211" s="53">
        <f>+'[3]By Agency-SUM (C)'!C211</f>
        <v>5238</v>
      </c>
      <c r="D211" s="53">
        <f>+'[3]By Agency-SUM (C)'!D211</f>
        <v>0</v>
      </c>
      <c r="E211" s="53">
        <f t="shared" ref="E211:E226" si="86">SUM(C211:D211)</f>
        <v>5238</v>
      </c>
      <c r="F211" s="53">
        <f t="shared" ref="F211:F226" si="87">B211-E211</f>
        <v>8662</v>
      </c>
      <c r="G211" s="53">
        <f t="shared" ref="G211:G226" si="88">B211-C211</f>
        <v>8662</v>
      </c>
      <c r="H211" s="54">
        <f t="shared" si="85"/>
        <v>37.68345323741007</v>
      </c>
    </row>
    <row r="212" spans="1:18" s="47" customFormat="1" ht="11.25" customHeight="1" x14ac:dyDescent="0.2">
      <c r="A212" s="52" t="s">
        <v>265</v>
      </c>
      <c r="B212" s="53">
        <f>+'[3]By Agency-SUM (C)'!B212</f>
        <v>21533</v>
      </c>
      <c r="C212" s="53">
        <f>+'[3]By Agency-SUM (C)'!C212</f>
        <v>15278</v>
      </c>
      <c r="D212" s="53">
        <f>+'[3]By Agency-SUM (C)'!D212</f>
        <v>1202</v>
      </c>
      <c r="E212" s="53">
        <f t="shared" si="86"/>
        <v>16480</v>
      </c>
      <c r="F212" s="53">
        <f t="shared" si="87"/>
        <v>5053</v>
      </c>
      <c r="G212" s="53">
        <f t="shared" si="88"/>
        <v>6255</v>
      </c>
      <c r="H212" s="54">
        <f t="shared" si="85"/>
        <v>76.533692472019681</v>
      </c>
      <c r="N212" s="57"/>
      <c r="O212" s="57"/>
      <c r="P212" s="57"/>
      <c r="Q212" s="57"/>
      <c r="R212" s="57"/>
    </row>
    <row r="213" spans="1:18" s="47" customFormat="1" ht="11.25" customHeight="1" x14ac:dyDescent="0.2">
      <c r="A213" s="52" t="s">
        <v>266</v>
      </c>
      <c r="B213" s="53">
        <f>+'[3]By Agency-SUM (C)'!B213</f>
        <v>29653</v>
      </c>
      <c r="C213" s="53">
        <f>+'[3]By Agency-SUM (C)'!C213</f>
        <v>22830</v>
      </c>
      <c r="D213" s="53">
        <f>+'[3]By Agency-SUM (C)'!D213</f>
        <v>1176</v>
      </c>
      <c r="E213" s="53">
        <f t="shared" si="86"/>
        <v>24006</v>
      </c>
      <c r="F213" s="53">
        <f t="shared" si="87"/>
        <v>5647</v>
      </c>
      <c r="G213" s="53">
        <f t="shared" si="88"/>
        <v>6823</v>
      </c>
      <c r="H213" s="54">
        <f t="shared" si="85"/>
        <v>80.956395642936627</v>
      </c>
    </row>
    <row r="214" spans="1:18" s="47" customFormat="1" ht="11.25" customHeight="1" x14ac:dyDescent="0.2">
      <c r="A214" s="52" t="s">
        <v>267</v>
      </c>
      <c r="B214" s="53">
        <f>+'[3]By Agency-SUM (C)'!B214</f>
        <v>3930085</v>
      </c>
      <c r="C214" s="53">
        <f>+'[3]By Agency-SUM (C)'!C214</f>
        <v>1176729</v>
      </c>
      <c r="D214" s="53">
        <f>+'[3]By Agency-SUM (C)'!D214</f>
        <v>134236</v>
      </c>
      <c r="E214" s="53">
        <f t="shared" si="86"/>
        <v>1310965</v>
      </c>
      <c r="F214" s="53">
        <f t="shared" si="87"/>
        <v>2619120</v>
      </c>
      <c r="G214" s="53">
        <f t="shared" si="88"/>
        <v>2753356</v>
      </c>
      <c r="H214" s="54">
        <f t="shared" si="85"/>
        <v>33.357166575277638</v>
      </c>
    </row>
    <row r="215" spans="1:18" s="47" customFormat="1" ht="11.25" customHeight="1" x14ac:dyDescent="0.2">
      <c r="A215" s="52" t="s">
        <v>268</v>
      </c>
      <c r="B215" s="53">
        <f>+'[3]By Agency-SUM (C)'!B215</f>
        <v>20901</v>
      </c>
      <c r="C215" s="53">
        <f>+'[3]By Agency-SUM (C)'!C215</f>
        <v>14238</v>
      </c>
      <c r="D215" s="53">
        <f>+'[3]By Agency-SUM (C)'!D215</f>
        <v>717</v>
      </c>
      <c r="E215" s="53">
        <f t="shared" si="86"/>
        <v>14955</v>
      </c>
      <c r="F215" s="53">
        <f t="shared" si="87"/>
        <v>5946</v>
      </c>
      <c r="G215" s="53">
        <f t="shared" si="88"/>
        <v>6663</v>
      </c>
      <c r="H215" s="54">
        <f t="shared" si="85"/>
        <v>71.551600401894646</v>
      </c>
    </row>
    <row r="216" spans="1:18" s="47" customFormat="1" ht="11.25" customHeight="1" x14ac:dyDescent="0.2">
      <c r="A216" s="52" t="s">
        <v>269</v>
      </c>
      <c r="B216" s="53">
        <f>+'[3]By Agency-SUM (C)'!B216</f>
        <v>32071</v>
      </c>
      <c r="C216" s="53">
        <f>+'[3]By Agency-SUM (C)'!C216</f>
        <v>27161</v>
      </c>
      <c r="D216" s="53">
        <f>+'[3]By Agency-SUM (C)'!D216</f>
        <v>1333</v>
      </c>
      <c r="E216" s="53">
        <f t="shared" si="86"/>
        <v>28494</v>
      </c>
      <c r="F216" s="53">
        <f t="shared" si="87"/>
        <v>3577</v>
      </c>
      <c r="G216" s="53">
        <f t="shared" si="88"/>
        <v>4910</v>
      </c>
      <c r="H216" s="54">
        <f t="shared" si="85"/>
        <v>88.846621558417255</v>
      </c>
    </row>
    <row r="217" spans="1:18" s="47" customFormat="1" ht="11.25" customHeight="1" x14ac:dyDescent="0.2">
      <c r="A217" s="52" t="s">
        <v>270</v>
      </c>
      <c r="B217" s="53">
        <f>+'[3]By Agency-SUM (C)'!B217</f>
        <v>119360</v>
      </c>
      <c r="C217" s="53">
        <f>+'[3]By Agency-SUM (C)'!C217</f>
        <v>89704</v>
      </c>
      <c r="D217" s="53">
        <f>+'[3]By Agency-SUM (C)'!D217</f>
        <v>1437</v>
      </c>
      <c r="E217" s="53">
        <f t="shared" si="86"/>
        <v>91141</v>
      </c>
      <c r="F217" s="53">
        <f t="shared" si="87"/>
        <v>28219</v>
      </c>
      <c r="G217" s="53">
        <f t="shared" si="88"/>
        <v>29656</v>
      </c>
      <c r="H217" s="54">
        <f t="shared" si="85"/>
        <v>76.358076407506701</v>
      </c>
    </row>
    <row r="218" spans="1:18" s="47" customFormat="1" ht="11.25" customHeight="1" x14ac:dyDescent="0.2">
      <c r="A218" s="52" t="s">
        <v>271</v>
      </c>
      <c r="B218" s="53">
        <f>+'[3]By Agency-SUM (C)'!B218</f>
        <v>28552</v>
      </c>
      <c r="C218" s="53">
        <f>+'[3]By Agency-SUM (C)'!C218</f>
        <v>19073</v>
      </c>
      <c r="D218" s="53">
        <f>+'[3]By Agency-SUM (C)'!D218</f>
        <v>1330</v>
      </c>
      <c r="E218" s="53">
        <f>SUM(C218:D218)</f>
        <v>20403</v>
      </c>
      <c r="F218" s="53">
        <f>B218-E218</f>
        <v>8149</v>
      </c>
      <c r="G218" s="53">
        <f>B218-C218</f>
        <v>9479</v>
      </c>
      <c r="H218" s="54">
        <f>E218/B218*100</f>
        <v>71.45909218268423</v>
      </c>
    </row>
    <row r="219" spans="1:18" s="47" customFormat="1" ht="11.25" customHeight="1" x14ac:dyDescent="0.2">
      <c r="A219" s="52" t="s">
        <v>272</v>
      </c>
      <c r="B219" s="53">
        <f>+'[3]By Agency-SUM (C)'!B219</f>
        <v>51077</v>
      </c>
      <c r="C219" s="53">
        <f>+'[3]By Agency-SUM (C)'!C219</f>
        <v>46061</v>
      </c>
      <c r="D219" s="53">
        <f>+'[3]By Agency-SUM (C)'!D219</f>
        <v>3727</v>
      </c>
      <c r="E219" s="53">
        <f t="shared" si="86"/>
        <v>49788</v>
      </c>
      <c r="F219" s="53">
        <f t="shared" si="87"/>
        <v>1289</v>
      </c>
      <c r="G219" s="53">
        <f t="shared" si="88"/>
        <v>5016</v>
      </c>
      <c r="H219" s="54">
        <f t="shared" si="85"/>
        <v>97.476359222350567</v>
      </c>
    </row>
    <row r="220" spans="1:18" s="47" customFormat="1" ht="11.25" customHeight="1" x14ac:dyDescent="0.2">
      <c r="A220" s="52" t="s">
        <v>273</v>
      </c>
      <c r="B220" s="53">
        <f>+'[3]By Agency-SUM (C)'!B220</f>
        <v>28195</v>
      </c>
      <c r="C220" s="53">
        <f>+'[3]By Agency-SUM (C)'!C220</f>
        <v>27806</v>
      </c>
      <c r="D220" s="53">
        <f>+'[3]By Agency-SUM (C)'!D220</f>
        <v>169</v>
      </c>
      <c r="E220" s="53">
        <f t="shared" si="86"/>
        <v>27975</v>
      </c>
      <c r="F220" s="53">
        <f t="shared" si="87"/>
        <v>220</v>
      </c>
      <c r="G220" s="53">
        <f t="shared" si="88"/>
        <v>389</v>
      </c>
      <c r="H220" s="54">
        <f t="shared" si="85"/>
        <v>99.219719808476682</v>
      </c>
    </row>
    <row r="221" spans="1:18" s="47" customFormat="1" ht="11.25" customHeight="1" x14ac:dyDescent="0.2">
      <c r="A221" s="52" t="s">
        <v>274</v>
      </c>
      <c r="B221" s="53">
        <f>+'[3]By Agency-SUM (C)'!B221</f>
        <v>37004</v>
      </c>
      <c r="C221" s="53">
        <f>+'[3]By Agency-SUM (C)'!C221</f>
        <v>33437</v>
      </c>
      <c r="D221" s="53">
        <f>+'[3]By Agency-SUM (C)'!D221</f>
        <v>1471</v>
      </c>
      <c r="E221" s="53">
        <f t="shared" si="86"/>
        <v>34908</v>
      </c>
      <c r="F221" s="53">
        <f t="shared" si="87"/>
        <v>2096</v>
      </c>
      <c r="G221" s="53">
        <f t="shared" si="88"/>
        <v>3567</v>
      </c>
      <c r="H221" s="54">
        <f t="shared" si="85"/>
        <v>94.335747486758194</v>
      </c>
    </row>
    <row r="222" spans="1:18" s="47" customFormat="1" ht="11.25" customHeight="1" x14ac:dyDescent="0.2">
      <c r="A222" s="52" t="s">
        <v>275</v>
      </c>
      <c r="B222" s="53">
        <f>+'[3]By Agency-SUM (C)'!B222</f>
        <v>299840</v>
      </c>
      <c r="C222" s="53">
        <f>+'[3]By Agency-SUM (C)'!C222</f>
        <v>233534</v>
      </c>
      <c r="D222" s="53">
        <f>+'[3]By Agency-SUM (C)'!D222</f>
        <v>3727</v>
      </c>
      <c r="E222" s="53">
        <f t="shared" si="86"/>
        <v>237261</v>
      </c>
      <c r="F222" s="53">
        <f t="shared" si="87"/>
        <v>62579</v>
      </c>
      <c r="G222" s="53">
        <f t="shared" si="88"/>
        <v>66306</v>
      </c>
      <c r="H222" s="54">
        <f t="shared" si="85"/>
        <v>79.129202241195301</v>
      </c>
    </row>
    <row r="223" spans="1:18" s="47" customFormat="1" ht="11.25" customHeight="1" x14ac:dyDescent="0.2">
      <c r="A223" s="52" t="s">
        <v>276</v>
      </c>
      <c r="B223" s="53">
        <f>+'[3]By Agency-SUM (C)'!B223</f>
        <v>31803</v>
      </c>
      <c r="C223" s="53">
        <f>+'[3]By Agency-SUM (C)'!C223</f>
        <v>28109</v>
      </c>
      <c r="D223" s="53">
        <f>+'[3]By Agency-SUM (C)'!D223</f>
        <v>1570</v>
      </c>
      <c r="E223" s="53">
        <f t="shared" si="86"/>
        <v>29679</v>
      </c>
      <c r="F223" s="53">
        <f t="shared" si="87"/>
        <v>2124</v>
      </c>
      <c r="G223" s="53">
        <f t="shared" si="88"/>
        <v>3694</v>
      </c>
      <c r="H223" s="54">
        <f t="shared" si="85"/>
        <v>93.321384775021215</v>
      </c>
    </row>
    <row r="224" spans="1:18" s="47" customFormat="1" ht="11.25" customHeight="1" x14ac:dyDescent="0.2">
      <c r="A224" s="52" t="s">
        <v>277</v>
      </c>
      <c r="B224" s="53">
        <f>+'[3]By Agency-SUM (C)'!B224</f>
        <v>35057</v>
      </c>
      <c r="C224" s="53">
        <f>+'[3]By Agency-SUM (C)'!C224</f>
        <v>23561</v>
      </c>
      <c r="D224" s="53">
        <f>+'[3]By Agency-SUM (C)'!D224</f>
        <v>1157</v>
      </c>
      <c r="E224" s="53">
        <f t="shared" si="86"/>
        <v>24718</v>
      </c>
      <c r="F224" s="53">
        <f t="shared" si="87"/>
        <v>10339</v>
      </c>
      <c r="G224" s="53">
        <f t="shared" si="88"/>
        <v>11496</v>
      </c>
      <c r="H224" s="54">
        <f t="shared" si="85"/>
        <v>70.508029780072462</v>
      </c>
    </row>
    <row r="225" spans="1:8" s="47" customFormat="1" ht="11.25" customHeight="1" x14ac:dyDescent="0.2">
      <c r="A225" s="52" t="s">
        <v>278</v>
      </c>
      <c r="B225" s="53">
        <f>+'[3]By Agency-SUM (C)'!B225</f>
        <v>44805</v>
      </c>
      <c r="C225" s="53">
        <f>+'[3]By Agency-SUM (C)'!C225</f>
        <v>27852</v>
      </c>
      <c r="D225" s="53">
        <f>+'[3]By Agency-SUM (C)'!D225</f>
        <v>585</v>
      </c>
      <c r="E225" s="53">
        <f t="shared" si="86"/>
        <v>28437</v>
      </c>
      <c r="F225" s="53">
        <f t="shared" si="87"/>
        <v>16368</v>
      </c>
      <c r="G225" s="53">
        <f t="shared" si="88"/>
        <v>16953</v>
      </c>
      <c r="H225" s="54">
        <f t="shared" si="85"/>
        <v>63.46836290592568</v>
      </c>
    </row>
    <row r="226" spans="1:8" s="47" customFormat="1" ht="11.25" customHeight="1" x14ac:dyDescent="0.2">
      <c r="A226" s="52" t="s">
        <v>279</v>
      </c>
      <c r="B226" s="53">
        <f>+'[3]By Agency-SUM (C)'!B226</f>
        <v>77186</v>
      </c>
      <c r="C226" s="53">
        <f>+'[3]By Agency-SUM (C)'!C226</f>
        <v>52649</v>
      </c>
      <c r="D226" s="53">
        <f>+'[3]By Agency-SUM (C)'!D226</f>
        <v>284</v>
      </c>
      <c r="E226" s="53">
        <f t="shared" si="86"/>
        <v>52933</v>
      </c>
      <c r="F226" s="53">
        <f t="shared" si="87"/>
        <v>24253</v>
      </c>
      <c r="G226" s="53">
        <f t="shared" si="88"/>
        <v>24537</v>
      </c>
      <c r="H226" s="54">
        <f t="shared" si="85"/>
        <v>68.578498691472547</v>
      </c>
    </row>
    <row r="227" spans="1:8" s="47" customFormat="1" ht="11.25" customHeight="1" x14ac:dyDescent="0.2">
      <c r="A227" s="52" t="s">
        <v>280</v>
      </c>
      <c r="B227" s="56">
        <f t="shared" ref="B227:G227" si="89">SUM(B228:B231)</f>
        <v>500693</v>
      </c>
      <c r="C227" s="56">
        <f t="shared" si="89"/>
        <v>336008</v>
      </c>
      <c r="D227" s="56">
        <f t="shared" si="89"/>
        <v>6479</v>
      </c>
      <c r="E227" s="56">
        <f t="shared" si="89"/>
        <v>342487</v>
      </c>
      <c r="F227" s="56">
        <f t="shared" si="89"/>
        <v>158206</v>
      </c>
      <c r="G227" s="56">
        <f t="shared" si="89"/>
        <v>164685</v>
      </c>
      <c r="H227" s="51">
        <f t="shared" si="85"/>
        <v>68.402594004709471</v>
      </c>
    </row>
    <row r="228" spans="1:8" s="47" customFormat="1" ht="11.25" customHeight="1" x14ac:dyDescent="0.2">
      <c r="A228" s="52" t="s">
        <v>281</v>
      </c>
      <c r="B228" s="53">
        <f>+'[3]By Agency-SUM (C)'!B228</f>
        <v>187982</v>
      </c>
      <c r="C228" s="53">
        <f>+'[3]By Agency-SUM (C)'!C228</f>
        <v>89899</v>
      </c>
      <c r="D228" s="53">
        <f>+'[3]By Agency-SUM (C)'!D228</f>
        <v>1715</v>
      </c>
      <c r="E228" s="53">
        <f t="shared" ref="E228:E247" si="90">SUM(C228:D228)</f>
        <v>91614</v>
      </c>
      <c r="F228" s="53">
        <f t="shared" ref="F228:F247" si="91">B228-E228</f>
        <v>96368</v>
      </c>
      <c r="G228" s="53">
        <f t="shared" ref="G228:G247" si="92">B228-C228</f>
        <v>98083</v>
      </c>
      <c r="H228" s="54">
        <f t="shared" si="85"/>
        <v>48.735517230373119</v>
      </c>
    </row>
    <row r="229" spans="1:8" s="47" customFormat="1" ht="11.25" customHeight="1" x14ac:dyDescent="0.2">
      <c r="A229" s="52" t="s">
        <v>282</v>
      </c>
      <c r="B229" s="53">
        <f>+'[3]By Agency-SUM (C)'!B229</f>
        <v>164168</v>
      </c>
      <c r="C229" s="53">
        <f>+'[3]By Agency-SUM (C)'!C229</f>
        <v>136662</v>
      </c>
      <c r="D229" s="53">
        <f>+'[3]By Agency-SUM (C)'!D229</f>
        <v>4138</v>
      </c>
      <c r="E229" s="53">
        <f t="shared" si="90"/>
        <v>140800</v>
      </c>
      <c r="F229" s="53">
        <f t="shared" si="91"/>
        <v>23368</v>
      </c>
      <c r="G229" s="53">
        <f t="shared" si="92"/>
        <v>27506</v>
      </c>
      <c r="H229" s="54">
        <f t="shared" si="85"/>
        <v>85.765800886896344</v>
      </c>
    </row>
    <row r="230" spans="1:8" s="47" customFormat="1" ht="11.25" customHeight="1" x14ac:dyDescent="0.2">
      <c r="A230" s="52" t="s">
        <v>283</v>
      </c>
      <c r="B230" s="53">
        <f>+'[3]By Agency-SUM (C)'!B230</f>
        <v>107183</v>
      </c>
      <c r="C230" s="53">
        <f>+'[3]By Agency-SUM (C)'!C230</f>
        <v>84501</v>
      </c>
      <c r="D230" s="53">
        <f>+'[3]By Agency-SUM (C)'!D230</f>
        <v>401</v>
      </c>
      <c r="E230" s="53">
        <f t="shared" si="90"/>
        <v>84902</v>
      </c>
      <c r="F230" s="53">
        <f t="shared" si="91"/>
        <v>22281</v>
      </c>
      <c r="G230" s="53">
        <f t="shared" si="92"/>
        <v>22682</v>
      </c>
      <c r="H230" s="54">
        <f t="shared" si="85"/>
        <v>79.212188500041975</v>
      </c>
    </row>
    <row r="231" spans="1:8" s="47" customFormat="1" ht="11.25" customHeight="1" x14ac:dyDescent="0.2">
      <c r="A231" s="52" t="s">
        <v>284</v>
      </c>
      <c r="B231" s="53">
        <f>+'[3]By Agency-SUM (C)'!B231</f>
        <v>41360</v>
      </c>
      <c r="C231" s="53">
        <f>+'[3]By Agency-SUM (C)'!C231</f>
        <v>24946</v>
      </c>
      <c r="D231" s="53">
        <f>+'[3]By Agency-SUM (C)'!D231</f>
        <v>225</v>
      </c>
      <c r="E231" s="53">
        <f t="shared" si="90"/>
        <v>25171</v>
      </c>
      <c r="F231" s="53">
        <f t="shared" si="91"/>
        <v>16189</v>
      </c>
      <c r="G231" s="53">
        <f t="shared" si="92"/>
        <v>16414</v>
      </c>
      <c r="H231" s="54">
        <f t="shared" si="85"/>
        <v>60.8583172147002</v>
      </c>
    </row>
    <row r="232" spans="1:8" s="47" customFormat="1" ht="11.25" customHeight="1" x14ac:dyDescent="0.2">
      <c r="A232" s="52" t="s">
        <v>285</v>
      </c>
      <c r="B232" s="53">
        <f>+'[3]By Agency-SUM (C)'!B232</f>
        <v>260712</v>
      </c>
      <c r="C232" s="53">
        <f>+'[3]By Agency-SUM (C)'!C232</f>
        <v>190950</v>
      </c>
      <c r="D232" s="53">
        <f>+'[3]By Agency-SUM (C)'!D232</f>
        <v>15404</v>
      </c>
      <c r="E232" s="53">
        <f t="shared" si="90"/>
        <v>206354</v>
      </c>
      <c r="F232" s="53">
        <f t="shared" si="91"/>
        <v>54358</v>
      </c>
      <c r="G232" s="53">
        <f t="shared" si="92"/>
        <v>69762</v>
      </c>
      <c r="H232" s="54">
        <f t="shared" si="85"/>
        <v>79.150173371382976</v>
      </c>
    </row>
    <row r="233" spans="1:8" s="47" customFormat="1" ht="11.25" customHeight="1" x14ac:dyDescent="0.2">
      <c r="A233" s="52" t="s">
        <v>286</v>
      </c>
      <c r="B233" s="53">
        <f>+'[3]By Agency-SUM (C)'!B233</f>
        <v>157641</v>
      </c>
      <c r="C233" s="53">
        <f>+'[3]By Agency-SUM (C)'!C233</f>
        <v>120629</v>
      </c>
      <c r="D233" s="53">
        <f>+'[3]By Agency-SUM (C)'!D233</f>
        <v>12418</v>
      </c>
      <c r="E233" s="53">
        <f t="shared" si="90"/>
        <v>133047</v>
      </c>
      <c r="F233" s="53">
        <f t="shared" si="91"/>
        <v>24594</v>
      </c>
      <c r="G233" s="53">
        <f t="shared" si="92"/>
        <v>37012</v>
      </c>
      <c r="H233" s="54">
        <f t="shared" si="85"/>
        <v>84.398728757112679</v>
      </c>
    </row>
    <row r="234" spans="1:8" s="47" customFormat="1" ht="11.25" customHeight="1" x14ac:dyDescent="0.2">
      <c r="A234" s="52" t="s">
        <v>287</v>
      </c>
      <c r="B234" s="53">
        <f>+'[3]By Agency-SUM (C)'!B234</f>
        <v>184721</v>
      </c>
      <c r="C234" s="53">
        <f>+'[3]By Agency-SUM (C)'!C234</f>
        <v>160703</v>
      </c>
      <c r="D234" s="53">
        <f>+'[3]By Agency-SUM (C)'!D234</f>
        <v>23865</v>
      </c>
      <c r="E234" s="53">
        <f t="shared" si="90"/>
        <v>184568</v>
      </c>
      <c r="F234" s="53">
        <f t="shared" si="91"/>
        <v>153</v>
      </c>
      <c r="G234" s="53">
        <f t="shared" si="92"/>
        <v>24018</v>
      </c>
      <c r="H234" s="54">
        <f t="shared" si="85"/>
        <v>99.917172384298482</v>
      </c>
    </row>
    <row r="235" spans="1:8" s="47" customFormat="1" ht="11.25" customHeight="1" x14ac:dyDescent="0.2">
      <c r="A235" s="52" t="s">
        <v>288</v>
      </c>
      <c r="B235" s="53">
        <f>+'[3]By Agency-SUM (C)'!B235</f>
        <v>32123</v>
      </c>
      <c r="C235" s="53">
        <f>+'[3]By Agency-SUM (C)'!C235</f>
        <v>29469</v>
      </c>
      <c r="D235" s="53">
        <f>+'[3]By Agency-SUM (C)'!D235</f>
        <v>950</v>
      </c>
      <c r="E235" s="53">
        <f t="shared" si="90"/>
        <v>30419</v>
      </c>
      <c r="F235" s="53">
        <f t="shared" si="91"/>
        <v>1704</v>
      </c>
      <c r="G235" s="53">
        <f t="shared" si="92"/>
        <v>2654</v>
      </c>
      <c r="H235" s="54">
        <f t="shared" si="85"/>
        <v>94.695389596239451</v>
      </c>
    </row>
    <row r="236" spans="1:8" s="47" customFormat="1" x14ac:dyDescent="0.2">
      <c r="A236" s="52" t="s">
        <v>289</v>
      </c>
      <c r="B236" s="53">
        <f>+'[3]By Agency-SUM (C)'!B236</f>
        <v>100335</v>
      </c>
      <c r="C236" s="53">
        <f>+'[3]By Agency-SUM (C)'!C236</f>
        <v>84348</v>
      </c>
      <c r="D236" s="53">
        <f>+'[3]By Agency-SUM (C)'!D236</f>
        <v>6738</v>
      </c>
      <c r="E236" s="53">
        <f t="shared" si="90"/>
        <v>91086</v>
      </c>
      <c r="F236" s="53">
        <f t="shared" si="91"/>
        <v>9249</v>
      </c>
      <c r="G236" s="53">
        <f t="shared" si="92"/>
        <v>15987</v>
      </c>
      <c r="H236" s="54">
        <f t="shared" si="85"/>
        <v>90.781880699656142</v>
      </c>
    </row>
    <row r="237" spans="1:8" s="47" customFormat="1" ht="11.25" customHeight="1" x14ac:dyDescent="0.2">
      <c r="A237" s="52" t="s">
        <v>290</v>
      </c>
      <c r="B237" s="53">
        <f>+'[3]By Agency-SUM (C)'!B237</f>
        <v>229518</v>
      </c>
      <c r="C237" s="53">
        <f>+'[3]By Agency-SUM (C)'!C237</f>
        <v>135325</v>
      </c>
      <c r="D237" s="53">
        <f>+'[3]By Agency-SUM (C)'!D237</f>
        <v>7015</v>
      </c>
      <c r="E237" s="53">
        <f t="shared" si="90"/>
        <v>142340</v>
      </c>
      <c r="F237" s="53">
        <f t="shared" si="91"/>
        <v>87178</v>
      </c>
      <c r="G237" s="53">
        <f t="shared" si="92"/>
        <v>94193</v>
      </c>
      <c r="H237" s="54">
        <f t="shared" si="85"/>
        <v>62.016922420028052</v>
      </c>
    </row>
    <row r="238" spans="1:8" s="47" customFormat="1" ht="11.25" customHeight="1" x14ac:dyDescent="0.2">
      <c r="A238" s="52" t="s">
        <v>291</v>
      </c>
      <c r="B238" s="53">
        <f>+'[3]By Agency-SUM (C)'!B238</f>
        <v>16332</v>
      </c>
      <c r="C238" s="53">
        <f>+'[3]By Agency-SUM (C)'!C238</f>
        <v>11992</v>
      </c>
      <c r="D238" s="53">
        <f>+'[3]By Agency-SUM (C)'!D238</f>
        <v>130</v>
      </c>
      <c r="E238" s="53">
        <f t="shared" si="90"/>
        <v>12122</v>
      </c>
      <c r="F238" s="53">
        <f t="shared" si="91"/>
        <v>4210</v>
      </c>
      <c r="G238" s="53">
        <f t="shared" si="92"/>
        <v>4340</v>
      </c>
      <c r="H238" s="54">
        <f t="shared" si="85"/>
        <v>74.222385500857214</v>
      </c>
    </row>
    <row r="239" spans="1:8" s="47" customFormat="1" ht="11.25" customHeight="1" x14ac:dyDescent="0.2">
      <c r="A239" s="52" t="s">
        <v>292</v>
      </c>
      <c r="B239" s="53">
        <f>+'[3]By Agency-SUM (C)'!B239</f>
        <v>55860</v>
      </c>
      <c r="C239" s="53">
        <f>+'[3]By Agency-SUM (C)'!C239</f>
        <v>55404</v>
      </c>
      <c r="D239" s="53">
        <f>+'[3]By Agency-SUM (C)'!D239</f>
        <v>4</v>
      </c>
      <c r="E239" s="53">
        <f t="shared" si="90"/>
        <v>55408</v>
      </c>
      <c r="F239" s="53">
        <f t="shared" si="91"/>
        <v>452</v>
      </c>
      <c r="G239" s="53">
        <f t="shared" si="92"/>
        <v>456</v>
      </c>
      <c r="H239" s="54">
        <f t="shared" si="85"/>
        <v>99.190834228428216</v>
      </c>
    </row>
    <row r="240" spans="1:8" s="47" customFormat="1" ht="11.25" customHeight="1" x14ac:dyDescent="0.2">
      <c r="A240" s="52" t="s">
        <v>293</v>
      </c>
      <c r="B240" s="53">
        <f>+'[3]By Agency-SUM (C)'!B240</f>
        <v>20269</v>
      </c>
      <c r="C240" s="53">
        <f>+'[3]By Agency-SUM (C)'!C240</f>
        <v>16940</v>
      </c>
      <c r="D240" s="53">
        <f>+'[3]By Agency-SUM (C)'!D240</f>
        <v>169</v>
      </c>
      <c r="E240" s="53">
        <f t="shared" si="90"/>
        <v>17109</v>
      </c>
      <c r="F240" s="53">
        <f t="shared" si="91"/>
        <v>3160</v>
      </c>
      <c r="G240" s="53">
        <f t="shared" si="92"/>
        <v>3329</v>
      </c>
      <c r="H240" s="54">
        <f t="shared" si="85"/>
        <v>84.409689673886234</v>
      </c>
    </row>
    <row r="241" spans="1:18" s="47" customFormat="1" ht="11.25" customHeight="1" x14ac:dyDescent="0.2">
      <c r="A241" s="52" t="s">
        <v>294</v>
      </c>
      <c r="B241" s="53">
        <f>+'[3]By Agency-SUM (C)'!B241</f>
        <v>319673</v>
      </c>
      <c r="C241" s="53">
        <f>+'[3]By Agency-SUM (C)'!C241</f>
        <v>317018</v>
      </c>
      <c r="D241" s="53">
        <f>+'[3]By Agency-SUM (C)'!D241</f>
        <v>242</v>
      </c>
      <c r="E241" s="53">
        <f t="shared" si="90"/>
        <v>317260</v>
      </c>
      <c r="F241" s="53">
        <f t="shared" si="91"/>
        <v>2413</v>
      </c>
      <c r="G241" s="53">
        <f t="shared" si="92"/>
        <v>2655</v>
      </c>
      <c r="H241" s="54">
        <f t="shared" si="85"/>
        <v>99.245166154163783</v>
      </c>
    </row>
    <row r="242" spans="1:18" s="47" customFormat="1" ht="11.25" customHeight="1" x14ac:dyDescent="0.2">
      <c r="A242" s="52" t="s">
        <v>295</v>
      </c>
      <c r="B242" s="53">
        <f>+'[3]By Agency-SUM (C)'!B242</f>
        <v>29076</v>
      </c>
      <c r="C242" s="53">
        <f>+'[3]By Agency-SUM (C)'!C242</f>
        <v>24464</v>
      </c>
      <c r="D242" s="53">
        <f>+'[3]By Agency-SUM (C)'!D242</f>
        <v>2720</v>
      </c>
      <c r="E242" s="53">
        <f t="shared" si="90"/>
        <v>27184</v>
      </c>
      <c r="F242" s="53">
        <f t="shared" si="91"/>
        <v>1892</v>
      </c>
      <c r="G242" s="53">
        <f t="shared" si="92"/>
        <v>4612</v>
      </c>
      <c r="H242" s="54">
        <f t="shared" si="85"/>
        <v>93.492915118998482</v>
      </c>
    </row>
    <row r="243" spans="1:18" s="47" customFormat="1" ht="11.25" customHeight="1" x14ac:dyDescent="0.2">
      <c r="A243" s="52" t="s">
        <v>296</v>
      </c>
      <c r="B243" s="53">
        <f>+'[3]By Agency-SUM (C)'!B243</f>
        <v>54528</v>
      </c>
      <c r="C243" s="53">
        <f>+'[3]By Agency-SUM (C)'!C243</f>
        <v>51186</v>
      </c>
      <c r="D243" s="53">
        <f>+'[3]By Agency-SUM (C)'!D243</f>
        <v>3159</v>
      </c>
      <c r="E243" s="53">
        <f t="shared" si="90"/>
        <v>54345</v>
      </c>
      <c r="F243" s="53">
        <f t="shared" si="91"/>
        <v>183</v>
      </c>
      <c r="G243" s="53">
        <f t="shared" si="92"/>
        <v>3342</v>
      </c>
      <c r="H243" s="54">
        <f t="shared" si="85"/>
        <v>99.664392605633793</v>
      </c>
    </row>
    <row r="244" spans="1:18" s="47" customFormat="1" ht="11.25" customHeight="1" x14ac:dyDescent="0.2">
      <c r="A244" s="52" t="s">
        <v>297</v>
      </c>
      <c r="B244" s="53">
        <f>+'[3]By Agency-SUM (C)'!B244</f>
        <v>49430</v>
      </c>
      <c r="C244" s="53">
        <f>+'[3]By Agency-SUM (C)'!C244</f>
        <v>41510</v>
      </c>
      <c r="D244" s="53">
        <f>+'[3]By Agency-SUM (C)'!D244</f>
        <v>442</v>
      </c>
      <c r="E244" s="53">
        <f t="shared" si="90"/>
        <v>41952</v>
      </c>
      <c r="F244" s="53">
        <f t="shared" si="91"/>
        <v>7478</v>
      </c>
      <c r="G244" s="53">
        <f t="shared" si="92"/>
        <v>7920</v>
      </c>
      <c r="H244" s="54">
        <f t="shared" si="85"/>
        <v>84.871535504754206</v>
      </c>
    </row>
    <row r="245" spans="1:18" s="47" customFormat="1" ht="11.25" customHeight="1" x14ac:dyDescent="0.2">
      <c r="A245" s="52" t="s">
        <v>298</v>
      </c>
      <c r="B245" s="53">
        <f>+'[3]By Agency-SUM (C)'!B245</f>
        <v>30716</v>
      </c>
      <c r="C245" s="53">
        <f>+'[3]By Agency-SUM (C)'!C245</f>
        <v>20089</v>
      </c>
      <c r="D245" s="53">
        <f>+'[3]By Agency-SUM (C)'!D245</f>
        <v>986</v>
      </c>
      <c r="E245" s="53">
        <f t="shared" si="90"/>
        <v>21075</v>
      </c>
      <c r="F245" s="53">
        <f t="shared" si="91"/>
        <v>9641</v>
      </c>
      <c r="G245" s="53">
        <f t="shared" si="92"/>
        <v>10627</v>
      </c>
      <c r="H245" s="54">
        <f t="shared" si="85"/>
        <v>68.612449537700229</v>
      </c>
    </row>
    <row r="246" spans="1:18" s="47" customFormat="1" ht="11.25" customHeight="1" x14ac:dyDescent="0.2">
      <c r="A246" s="52" t="s">
        <v>299</v>
      </c>
      <c r="B246" s="53">
        <f>+'[3]By Agency-SUM (C)'!B246</f>
        <v>13373</v>
      </c>
      <c r="C246" s="53">
        <f>+'[3]By Agency-SUM (C)'!C246</f>
        <v>9790</v>
      </c>
      <c r="D246" s="53">
        <f>+'[3]By Agency-SUM (C)'!D246</f>
        <v>358</v>
      </c>
      <c r="E246" s="53">
        <f t="shared" si="90"/>
        <v>10148</v>
      </c>
      <c r="F246" s="53">
        <f t="shared" si="91"/>
        <v>3225</v>
      </c>
      <c r="G246" s="53">
        <f t="shared" si="92"/>
        <v>3583</v>
      </c>
      <c r="H246" s="54">
        <f t="shared" si="85"/>
        <v>75.884244372990352</v>
      </c>
    </row>
    <row r="247" spans="1:18" s="47" customFormat="1" ht="11.25" customHeight="1" x14ac:dyDescent="0.2">
      <c r="A247" s="52" t="s">
        <v>300</v>
      </c>
      <c r="B247" s="53">
        <f>+'[3]By Agency-SUM (C)'!B247</f>
        <v>94454</v>
      </c>
      <c r="C247" s="53">
        <f>+'[3]By Agency-SUM (C)'!C247</f>
        <v>94170</v>
      </c>
      <c r="D247" s="53">
        <f>+'[3]By Agency-SUM (C)'!D247</f>
        <v>251</v>
      </c>
      <c r="E247" s="53">
        <f t="shared" si="90"/>
        <v>94421</v>
      </c>
      <c r="F247" s="53">
        <f t="shared" si="91"/>
        <v>33</v>
      </c>
      <c r="G247" s="53">
        <f t="shared" si="92"/>
        <v>284</v>
      </c>
      <c r="H247" s="54">
        <f t="shared" si="85"/>
        <v>99.965062358396679</v>
      </c>
    </row>
    <row r="248" spans="1:18" s="47" customFormat="1" ht="11.25" customHeight="1" x14ac:dyDescent="0.2">
      <c r="A248" s="52"/>
      <c r="B248" s="46"/>
      <c r="C248" s="46"/>
      <c r="D248" s="46"/>
      <c r="E248" s="46"/>
      <c r="F248" s="46"/>
      <c r="G248" s="46"/>
      <c r="H248" s="51"/>
    </row>
    <row r="249" spans="1:18" s="47" customFormat="1" ht="11.25" customHeight="1" x14ac:dyDescent="0.2">
      <c r="A249" s="49" t="s">
        <v>301</v>
      </c>
      <c r="B249" s="56">
        <f t="shared" ref="B249:H249" si="93">+B250</f>
        <v>10095590</v>
      </c>
      <c r="C249" s="56">
        <f t="shared" si="93"/>
        <v>8922338</v>
      </c>
      <c r="D249" s="56">
        <f t="shared" si="93"/>
        <v>240566</v>
      </c>
      <c r="E249" s="56">
        <f t="shared" si="93"/>
        <v>9162904</v>
      </c>
      <c r="F249" s="56">
        <f t="shared" si="93"/>
        <v>932686</v>
      </c>
      <c r="G249" s="56">
        <f t="shared" si="93"/>
        <v>1173252</v>
      </c>
      <c r="H249" s="51">
        <f t="shared" si="93"/>
        <v>90.761451287146173</v>
      </c>
      <c r="N249" s="47" t="b">
        <f>IF(B$249='[2]SUM (calibrated)'!C41,TRUE,FALSE)</f>
        <v>1</v>
      </c>
      <c r="O249" s="47" t="b">
        <f>IF(C$249='[2]SUM (calibrated)'!D41,TRUE,FALSE)</f>
        <v>1</v>
      </c>
      <c r="P249" s="47" t="b">
        <f>IF(D$249='[2]SUM (calibrated)'!E41,TRUE,FALSE)</f>
        <v>1</v>
      </c>
      <c r="Q249" s="47" t="b">
        <f>IF(E$249='[2]SUM (calibrated)'!F41,TRUE,FALSE)</f>
        <v>1</v>
      </c>
      <c r="R249" s="47" t="b">
        <f>IF(F$249='[2]SUM (calibrated)'!G41,TRUE,FALSE)</f>
        <v>1</v>
      </c>
    </row>
    <row r="250" spans="1:18" s="47" customFormat="1" ht="11.25" customHeight="1" x14ac:dyDescent="0.2">
      <c r="A250" s="52" t="s">
        <v>302</v>
      </c>
      <c r="B250" s="53">
        <f>+'[3]By Agency-SUM (C)'!B250</f>
        <v>10095590</v>
      </c>
      <c r="C250" s="53">
        <f>+'[3]By Agency-SUM (C)'!C250</f>
        <v>8922338</v>
      </c>
      <c r="D250" s="53">
        <f>+'[3]By Agency-SUM (C)'!D250</f>
        <v>240566</v>
      </c>
      <c r="E250" s="53">
        <f>SUM(C250:D250)</f>
        <v>9162904</v>
      </c>
      <c r="F250" s="53">
        <f>B250-E250</f>
        <v>932686</v>
      </c>
      <c r="G250" s="53">
        <f>B250-C250</f>
        <v>1173252</v>
      </c>
      <c r="H250" s="51">
        <f>E250/B250*100</f>
        <v>90.761451287146173</v>
      </c>
    </row>
    <row r="251" spans="1:18" s="47" customFormat="1" ht="11.25" customHeight="1" x14ac:dyDescent="0.2">
      <c r="A251" s="52"/>
      <c r="B251" s="46"/>
      <c r="C251" s="46"/>
      <c r="D251" s="46"/>
      <c r="E251" s="46"/>
      <c r="F251" s="46"/>
      <c r="G251" s="46"/>
      <c r="H251" s="51"/>
    </row>
    <row r="252" spans="1:18" s="47" customFormat="1" ht="11.25" customHeight="1" x14ac:dyDescent="0.2">
      <c r="A252" s="49" t="s">
        <v>303</v>
      </c>
      <c r="B252" s="56">
        <f t="shared" ref="B252:H252" si="94">+B253</f>
        <v>956</v>
      </c>
      <c r="C252" s="56">
        <f t="shared" si="94"/>
        <v>678</v>
      </c>
      <c r="D252" s="56">
        <f t="shared" si="94"/>
        <v>36</v>
      </c>
      <c r="E252" s="56">
        <f t="shared" si="94"/>
        <v>714</v>
      </c>
      <c r="F252" s="56">
        <f t="shared" si="94"/>
        <v>242</v>
      </c>
      <c r="G252" s="56">
        <f t="shared" si="94"/>
        <v>278</v>
      </c>
      <c r="H252" s="51">
        <f t="shared" si="94"/>
        <v>74.686192468619254</v>
      </c>
      <c r="N252" s="47" t="b">
        <f>IF(B$252='[2]SUM (calibrated)'!C34,TRUE,FALSE)</f>
        <v>1</v>
      </c>
      <c r="O252" s="47" t="b">
        <f>IF(C$252='[2]SUM (calibrated)'!D34,TRUE,FALSE)</f>
        <v>1</v>
      </c>
      <c r="P252" s="47" t="b">
        <f>IF(D$252='[2]SUM (calibrated)'!E34,TRUE,FALSE)</f>
        <v>1</v>
      </c>
      <c r="Q252" s="47" t="b">
        <f>IF(E$252='[2]SUM (calibrated)'!F34,TRUE,FALSE)</f>
        <v>1</v>
      </c>
      <c r="R252" s="47" t="b">
        <f>IF(F$252='[2]SUM (calibrated)'!G34,TRUE,FALSE)</f>
        <v>1</v>
      </c>
    </row>
    <row r="253" spans="1:18" s="47" customFormat="1" ht="11.25" customHeight="1" x14ac:dyDescent="0.2">
      <c r="A253" s="52" t="s">
        <v>304</v>
      </c>
      <c r="B253" s="53">
        <f>+'[3]By Agency-SUM (C)'!B253</f>
        <v>956</v>
      </c>
      <c r="C253" s="53">
        <f>+'[3]By Agency-SUM (C)'!C253</f>
        <v>678</v>
      </c>
      <c r="D253" s="53">
        <f>+'[3]By Agency-SUM (C)'!D253</f>
        <v>36</v>
      </c>
      <c r="E253" s="53">
        <f>SUM(C253:D253)</f>
        <v>714</v>
      </c>
      <c r="F253" s="53">
        <f>B253-E253</f>
        <v>242</v>
      </c>
      <c r="G253" s="53">
        <f>B253-C253</f>
        <v>278</v>
      </c>
      <c r="H253" s="54">
        <f>E253/B253*100</f>
        <v>74.686192468619254</v>
      </c>
    </row>
    <row r="254" spans="1:18" s="47" customFormat="1" ht="11.25" customHeight="1" x14ac:dyDescent="0.2">
      <c r="A254" s="52"/>
      <c r="B254" s="46"/>
      <c r="C254" s="46"/>
      <c r="D254" s="46"/>
      <c r="E254" s="46"/>
      <c r="F254" s="46"/>
      <c r="G254" s="46"/>
      <c r="H254" s="51"/>
    </row>
    <row r="255" spans="1:18" s="47" customFormat="1" ht="11.25" customHeight="1" x14ac:dyDescent="0.2">
      <c r="A255" s="49" t="s">
        <v>305</v>
      </c>
      <c r="B255" s="56">
        <f t="shared" ref="B255:G255" si="95">SUM(B256:B260)</f>
        <v>7591723</v>
      </c>
      <c r="C255" s="56">
        <f t="shared" si="95"/>
        <v>6634968</v>
      </c>
      <c r="D255" s="56">
        <f t="shared" si="95"/>
        <v>283601</v>
      </c>
      <c r="E255" s="56">
        <f t="shared" si="95"/>
        <v>6918569</v>
      </c>
      <c r="F255" s="56">
        <f t="shared" si="95"/>
        <v>673154</v>
      </c>
      <c r="G255" s="56">
        <f t="shared" si="95"/>
        <v>956755</v>
      </c>
      <c r="H255" s="51">
        <f t="shared" ref="H255:H260" si="96">E255/B255*100</f>
        <v>91.133053721796756</v>
      </c>
      <c r="N255" s="47" t="b">
        <f>IF(B$255='[2]SUM (calibrated)'!C35,TRUE,FALSE)</f>
        <v>1</v>
      </c>
      <c r="O255" s="47" t="b">
        <f>IF(C$255='[2]SUM (calibrated)'!D35,TRUE,FALSE)</f>
        <v>1</v>
      </c>
      <c r="P255" s="47" t="b">
        <f>IF(D$255='[2]SUM (calibrated)'!E35,TRUE,FALSE)</f>
        <v>1</v>
      </c>
      <c r="Q255" s="47" t="b">
        <f>IF(E$255='[2]SUM (calibrated)'!F35,TRUE,FALSE)</f>
        <v>1</v>
      </c>
      <c r="R255" s="47" t="b">
        <f>IF(F$255='[2]SUM (calibrated)'!G35,TRUE,FALSE)</f>
        <v>1</v>
      </c>
    </row>
    <row r="256" spans="1:18" s="47" customFormat="1" ht="11.25" customHeight="1" x14ac:dyDescent="0.2">
      <c r="A256" s="52" t="s">
        <v>306</v>
      </c>
      <c r="B256" s="53">
        <f>+'[3]By Agency-SUM (C)'!B256</f>
        <v>6834074</v>
      </c>
      <c r="C256" s="53">
        <f>+'[3]By Agency-SUM (C)'!C256</f>
        <v>5977541</v>
      </c>
      <c r="D256" s="53">
        <f>+'[3]By Agency-SUM (C)'!D256</f>
        <v>262663</v>
      </c>
      <c r="E256" s="53">
        <f>SUM(C256:D256)</f>
        <v>6240204</v>
      </c>
      <c r="F256" s="53">
        <f>B256-E256</f>
        <v>593870</v>
      </c>
      <c r="G256" s="53">
        <f>B256-C256</f>
        <v>856533</v>
      </c>
      <c r="H256" s="54">
        <f t="shared" si="96"/>
        <v>91.310161405919814</v>
      </c>
    </row>
    <row r="257" spans="1:18" s="47" customFormat="1" ht="11.25" customHeight="1" x14ac:dyDescent="0.2">
      <c r="A257" s="52" t="s">
        <v>307</v>
      </c>
      <c r="B257" s="53">
        <f>+'[3]By Agency-SUM (C)'!B257</f>
        <v>27913</v>
      </c>
      <c r="C257" s="53">
        <f>+'[3]By Agency-SUM (C)'!C257</f>
        <v>24071</v>
      </c>
      <c r="D257" s="53">
        <f>+'[3]By Agency-SUM (C)'!D257</f>
        <v>1068</v>
      </c>
      <c r="E257" s="53">
        <f>SUM(C257:D257)</f>
        <v>25139</v>
      </c>
      <c r="F257" s="53">
        <f>B257-E257</f>
        <v>2774</v>
      </c>
      <c r="G257" s="53">
        <f>B257-C257</f>
        <v>3842</v>
      </c>
      <c r="H257" s="54">
        <f t="shared" si="96"/>
        <v>90.061978289685811</v>
      </c>
    </row>
    <row r="258" spans="1:18" s="47" customFormat="1" ht="11.25" customHeight="1" x14ac:dyDescent="0.2">
      <c r="A258" s="52" t="s">
        <v>308</v>
      </c>
      <c r="B258" s="53">
        <f>+'[3]By Agency-SUM (C)'!B258</f>
        <v>152093</v>
      </c>
      <c r="C258" s="53">
        <f>+'[3]By Agency-SUM (C)'!C258</f>
        <v>112114</v>
      </c>
      <c r="D258" s="53">
        <f>+'[3]By Agency-SUM (C)'!D258</f>
        <v>3952</v>
      </c>
      <c r="E258" s="53">
        <f>SUM(C258:D258)</f>
        <v>116066</v>
      </c>
      <c r="F258" s="53">
        <f>B258-E258</f>
        <v>36027</v>
      </c>
      <c r="G258" s="53">
        <f>B258-C258</f>
        <v>39979</v>
      </c>
      <c r="H258" s="54">
        <f t="shared" si="96"/>
        <v>76.31251931384088</v>
      </c>
    </row>
    <row r="259" spans="1:18" s="47" customFormat="1" ht="11.25" customHeight="1" x14ac:dyDescent="0.2">
      <c r="A259" s="52" t="s">
        <v>309</v>
      </c>
      <c r="B259" s="53">
        <f>+'[3]By Agency-SUM (C)'!B259</f>
        <v>491071</v>
      </c>
      <c r="C259" s="53">
        <f>+'[3]By Agency-SUM (C)'!C259</f>
        <v>445999</v>
      </c>
      <c r="D259" s="53">
        <f>+'[3]By Agency-SUM (C)'!D259</f>
        <v>11844</v>
      </c>
      <c r="E259" s="53">
        <f>SUM(C259:D259)</f>
        <v>457843</v>
      </c>
      <c r="F259" s="53">
        <f>B259-E259</f>
        <v>33228</v>
      </c>
      <c r="G259" s="53">
        <f>B259-C259</f>
        <v>45072</v>
      </c>
      <c r="H259" s="54">
        <f t="shared" si="96"/>
        <v>93.23356500383855</v>
      </c>
    </row>
    <row r="260" spans="1:18" s="47" customFormat="1" ht="11.25" customHeight="1" x14ac:dyDescent="0.2">
      <c r="A260" s="52" t="s">
        <v>310</v>
      </c>
      <c r="B260" s="53">
        <f>+'[3]By Agency-SUM (C)'!B260</f>
        <v>86572</v>
      </c>
      <c r="C260" s="53">
        <f>+'[3]By Agency-SUM (C)'!C260</f>
        <v>75243</v>
      </c>
      <c r="D260" s="53">
        <f>+'[3]By Agency-SUM (C)'!D260</f>
        <v>4074</v>
      </c>
      <c r="E260" s="53">
        <f>SUM(C260:D260)</f>
        <v>79317</v>
      </c>
      <c r="F260" s="53">
        <f>B260-E260</f>
        <v>7255</v>
      </c>
      <c r="G260" s="53">
        <f>B260-C260</f>
        <v>11329</v>
      </c>
      <c r="H260" s="54">
        <f t="shared" si="96"/>
        <v>91.619692279258885</v>
      </c>
    </row>
    <row r="261" spans="1:18" s="47" customFormat="1" ht="11.25" customHeight="1" x14ac:dyDescent="0.2">
      <c r="A261" s="52"/>
      <c r="B261" s="46"/>
      <c r="C261" s="46"/>
      <c r="D261" s="46"/>
      <c r="E261" s="46"/>
      <c r="F261" s="46"/>
      <c r="G261" s="46"/>
      <c r="H261" s="51"/>
    </row>
    <row r="262" spans="1:18" s="47" customFormat="1" ht="11.25" customHeight="1" x14ac:dyDescent="0.2">
      <c r="A262" s="49" t="s">
        <v>311</v>
      </c>
      <c r="B262" s="56">
        <f t="shared" ref="B262:G262" si="97">+B263+B264</f>
        <v>478996</v>
      </c>
      <c r="C262" s="56">
        <f t="shared" si="97"/>
        <v>423959</v>
      </c>
      <c r="D262" s="56">
        <f t="shared" si="97"/>
        <v>18759</v>
      </c>
      <c r="E262" s="56">
        <f t="shared" si="97"/>
        <v>442718</v>
      </c>
      <c r="F262" s="56">
        <f t="shared" si="97"/>
        <v>36278</v>
      </c>
      <c r="G262" s="56">
        <f t="shared" si="97"/>
        <v>55037</v>
      </c>
      <c r="H262" s="51">
        <f>E262/B262*100</f>
        <v>92.426241555253071</v>
      </c>
      <c r="N262" s="47" t="b">
        <f>IF(B$262='[2]SUM (calibrated)'!C36,TRUE,FALSE)</f>
        <v>1</v>
      </c>
      <c r="O262" s="47" t="b">
        <f>IF(C$262='[2]SUM (calibrated)'!D36,TRUE,FALSE)</f>
        <v>1</v>
      </c>
      <c r="P262" s="47" t="b">
        <f>IF(D$262='[2]SUM (calibrated)'!E36,TRUE,FALSE)</f>
        <v>1</v>
      </c>
      <c r="Q262" s="47" t="b">
        <f>IF(E$262='[2]SUM (calibrated)'!F36,TRUE,FALSE)</f>
        <v>1</v>
      </c>
      <c r="R262" s="47" t="b">
        <f>IF(F$262='[2]SUM (calibrated)'!G36,TRUE,FALSE)</f>
        <v>1</v>
      </c>
    </row>
    <row r="263" spans="1:18" s="47" customFormat="1" ht="11.25" customHeight="1" x14ac:dyDescent="0.2">
      <c r="A263" s="52" t="s">
        <v>312</v>
      </c>
      <c r="B263" s="53">
        <f>+'[3]By Agency-SUM (C)'!B263</f>
        <v>458172</v>
      </c>
      <c r="C263" s="53">
        <f>+'[3]By Agency-SUM (C)'!C263</f>
        <v>405471</v>
      </c>
      <c r="D263" s="53">
        <f>+'[3]By Agency-SUM (C)'!D263</f>
        <v>17762</v>
      </c>
      <c r="E263" s="53">
        <f>SUM(C263:D263)</f>
        <v>423233</v>
      </c>
      <c r="F263" s="53">
        <f>B263-E263</f>
        <v>34939</v>
      </c>
      <c r="G263" s="53">
        <f>B263-C263</f>
        <v>52701</v>
      </c>
      <c r="H263" s="54">
        <f>E263/B263*100</f>
        <v>92.374261194485925</v>
      </c>
    </row>
    <row r="264" spans="1:18" s="47" customFormat="1" ht="11.25" customHeight="1" x14ac:dyDescent="0.2">
      <c r="A264" s="52" t="s">
        <v>313</v>
      </c>
      <c r="B264" s="53">
        <f>+'[3]By Agency-SUM (C)'!B264</f>
        <v>20824</v>
      </c>
      <c r="C264" s="53">
        <f>+'[3]By Agency-SUM (C)'!C264</f>
        <v>18488</v>
      </c>
      <c r="D264" s="53">
        <f>+'[3]By Agency-SUM (C)'!D264</f>
        <v>997</v>
      </c>
      <c r="E264" s="53">
        <f>SUM(C264:D264)</f>
        <v>19485</v>
      </c>
      <c r="F264" s="53">
        <f>B264-E264</f>
        <v>1339</v>
      </c>
      <c r="G264" s="53">
        <f>B264-C264</f>
        <v>2336</v>
      </c>
      <c r="H264" s="54">
        <f>E264/B264*100</f>
        <v>93.569919323857093</v>
      </c>
    </row>
    <row r="265" spans="1:18" s="47" customFormat="1" ht="11.25" customHeight="1" x14ac:dyDescent="0.2">
      <c r="A265" s="52"/>
      <c r="B265" s="46"/>
      <c r="C265" s="46"/>
      <c r="D265" s="46"/>
      <c r="E265" s="46"/>
      <c r="F265" s="46"/>
      <c r="G265" s="46"/>
      <c r="H265" s="51"/>
    </row>
    <row r="266" spans="1:18" s="47" customFormat="1" ht="11.25" customHeight="1" x14ac:dyDescent="0.2">
      <c r="A266" s="49" t="s">
        <v>314</v>
      </c>
      <c r="B266" s="56">
        <f t="shared" ref="B266:H266" si="98">+B267</f>
        <v>2730531</v>
      </c>
      <c r="C266" s="56">
        <f t="shared" si="98"/>
        <v>2337941</v>
      </c>
      <c r="D266" s="56">
        <f t="shared" si="98"/>
        <v>129257</v>
      </c>
      <c r="E266" s="56">
        <f t="shared" si="98"/>
        <v>2467198</v>
      </c>
      <c r="F266" s="56">
        <f t="shared" si="98"/>
        <v>263333</v>
      </c>
      <c r="G266" s="56">
        <f t="shared" si="98"/>
        <v>392590</v>
      </c>
      <c r="H266" s="51">
        <f t="shared" si="98"/>
        <v>90.355978379296914</v>
      </c>
      <c r="N266" s="47" t="b">
        <f>IF(B$266='[2]SUM (calibrated)'!C37,TRUE,FALSE)</f>
        <v>1</v>
      </c>
      <c r="O266" s="47" t="b">
        <f>IF(C$266='[2]SUM (calibrated)'!D37,TRUE,FALSE)</f>
        <v>1</v>
      </c>
      <c r="P266" s="47" t="b">
        <f>IF(D$266='[2]SUM (calibrated)'!E37,TRUE,FALSE)</f>
        <v>1</v>
      </c>
      <c r="Q266" s="47" t="b">
        <f>IF(E$266='[2]SUM (calibrated)'!F37,TRUE,FALSE)</f>
        <v>1</v>
      </c>
      <c r="R266" s="47" t="b">
        <f>IF(F$266='[2]SUM (calibrated)'!G37,TRUE,FALSE)</f>
        <v>1</v>
      </c>
    </row>
    <row r="267" spans="1:18" s="47" customFormat="1" ht="11.25" customHeight="1" x14ac:dyDescent="0.2">
      <c r="A267" s="52" t="s">
        <v>315</v>
      </c>
      <c r="B267" s="53">
        <f>+'[3]By Agency-SUM (C)'!B267</f>
        <v>2730531</v>
      </c>
      <c r="C267" s="53">
        <f>+'[3]By Agency-SUM (C)'!C267</f>
        <v>2337941</v>
      </c>
      <c r="D267" s="53">
        <f>+'[3]By Agency-SUM (C)'!D267</f>
        <v>129257</v>
      </c>
      <c r="E267" s="53">
        <f>SUM(C267:D267)</f>
        <v>2467198</v>
      </c>
      <c r="F267" s="53">
        <f>B267-E267</f>
        <v>263333</v>
      </c>
      <c r="G267" s="53">
        <f>B267-C267</f>
        <v>392590</v>
      </c>
      <c r="H267" s="54">
        <f>E267/B267*100</f>
        <v>90.355978379296914</v>
      </c>
    </row>
    <row r="268" spans="1:18" s="47" customFormat="1" ht="11.25" customHeight="1" x14ac:dyDescent="0.2">
      <c r="A268" s="52"/>
      <c r="B268" s="46"/>
      <c r="C268" s="46"/>
      <c r="D268" s="46"/>
      <c r="E268" s="46"/>
      <c r="F268" s="46"/>
      <c r="G268" s="46"/>
      <c r="H268" s="51"/>
    </row>
    <row r="269" spans="1:18" s="47" customFormat="1" ht="11.25" customHeight="1" x14ac:dyDescent="0.2">
      <c r="A269" s="49" t="s">
        <v>316</v>
      </c>
      <c r="B269" s="56">
        <f t="shared" ref="B269:H269" si="99">+B270</f>
        <v>5451176</v>
      </c>
      <c r="C269" s="56">
        <f t="shared" si="99"/>
        <v>5406952</v>
      </c>
      <c r="D269" s="56">
        <f t="shared" si="99"/>
        <v>18205</v>
      </c>
      <c r="E269" s="56">
        <f t="shared" si="99"/>
        <v>5425157</v>
      </c>
      <c r="F269" s="56">
        <f t="shared" si="99"/>
        <v>26019</v>
      </c>
      <c r="G269" s="56">
        <f t="shared" si="99"/>
        <v>44224</v>
      </c>
      <c r="H269" s="51">
        <f t="shared" si="99"/>
        <v>99.522690149795196</v>
      </c>
      <c r="N269" s="47" t="b">
        <f>IF(B$269='[2]SUM (calibrated)'!C38,TRUE,FALSE)</f>
        <v>1</v>
      </c>
      <c r="O269" s="47" t="b">
        <f>IF(C$269='[2]SUM (calibrated)'!D38,TRUE,FALSE)</f>
        <v>1</v>
      </c>
      <c r="P269" s="47" t="b">
        <f>IF(D$269='[2]SUM (calibrated)'!E38,TRUE,FALSE)</f>
        <v>1</v>
      </c>
      <c r="Q269" s="47" t="b">
        <f>IF(E$269='[2]SUM (calibrated)'!F38,TRUE,FALSE)</f>
        <v>1</v>
      </c>
      <c r="R269" s="47" t="b">
        <f>IF(F$269='[2]SUM (calibrated)'!G38,TRUE,FALSE)</f>
        <v>1</v>
      </c>
    </row>
    <row r="270" spans="1:18" s="47" customFormat="1" ht="11.25" customHeight="1" x14ac:dyDescent="0.2">
      <c r="A270" s="52" t="s">
        <v>317</v>
      </c>
      <c r="B270" s="53">
        <f>+'[3]By Agency-SUM (C)'!B270</f>
        <v>5451176</v>
      </c>
      <c r="C270" s="53">
        <f>+'[3]By Agency-SUM (C)'!C270</f>
        <v>5406952</v>
      </c>
      <c r="D270" s="53">
        <f>+'[3]By Agency-SUM (C)'!D270</f>
        <v>18205</v>
      </c>
      <c r="E270" s="53">
        <f>SUM(C270:D270)</f>
        <v>5425157</v>
      </c>
      <c r="F270" s="53">
        <f>B270-E270</f>
        <v>26019</v>
      </c>
      <c r="G270" s="53">
        <f>B270-C270</f>
        <v>44224</v>
      </c>
      <c r="H270" s="51">
        <f>E270/B270*100</f>
        <v>99.522690149795196</v>
      </c>
    </row>
    <row r="271" spans="1:18" s="47" customFormat="1" ht="11.25" customHeight="1" x14ac:dyDescent="0.2">
      <c r="A271" s="52"/>
      <c r="B271" s="46"/>
      <c r="C271" s="46"/>
      <c r="D271" s="46"/>
      <c r="E271" s="46"/>
      <c r="F271" s="46"/>
      <c r="G271" s="46"/>
      <c r="H271" s="51"/>
    </row>
    <row r="272" spans="1:18" s="47" customFormat="1" ht="11.25" customHeight="1" x14ac:dyDescent="0.2">
      <c r="A272" s="49" t="s">
        <v>318</v>
      </c>
      <c r="B272" s="56">
        <f t="shared" ref="B272:H272" si="100">+B273</f>
        <v>616915</v>
      </c>
      <c r="C272" s="56">
        <f t="shared" si="100"/>
        <v>507397</v>
      </c>
      <c r="D272" s="56">
        <f t="shared" si="100"/>
        <v>8081</v>
      </c>
      <c r="E272" s="56">
        <f t="shared" si="100"/>
        <v>515478</v>
      </c>
      <c r="F272" s="56">
        <f t="shared" si="100"/>
        <v>101437</v>
      </c>
      <c r="G272" s="56">
        <f t="shared" si="100"/>
        <v>109518</v>
      </c>
      <c r="H272" s="51">
        <f t="shared" si="100"/>
        <v>83.557378244977016</v>
      </c>
      <c r="N272" s="47" t="b">
        <f>IF(B$272='[2]SUM (calibrated)'!C39,TRUE,FALSE)</f>
        <v>1</v>
      </c>
      <c r="O272" s="47" t="b">
        <f>IF(C$272='[2]SUM (calibrated)'!D39,TRUE,FALSE)</f>
        <v>1</v>
      </c>
      <c r="P272" s="47" t="b">
        <f>IF(D$272='[2]SUM (calibrated)'!E39,TRUE,FALSE)</f>
        <v>1</v>
      </c>
      <c r="Q272" s="47" t="b">
        <f>IF(E$272='[2]SUM (calibrated)'!F39,TRUE,FALSE)</f>
        <v>1</v>
      </c>
      <c r="R272" s="47" t="b">
        <f>IF(F$272='[2]SUM (calibrated)'!G39,TRUE,FALSE)</f>
        <v>1</v>
      </c>
    </row>
    <row r="273" spans="1:18" s="47" customFormat="1" ht="11.25" customHeight="1" x14ac:dyDescent="0.2">
      <c r="A273" s="52" t="s">
        <v>319</v>
      </c>
      <c r="B273" s="53">
        <f>+'[3]By Agency-SUM (C)'!B273</f>
        <v>616915</v>
      </c>
      <c r="C273" s="53">
        <f>+'[3]By Agency-SUM (C)'!C273</f>
        <v>507397</v>
      </c>
      <c r="D273" s="53">
        <f>+'[3]By Agency-SUM (C)'!D273</f>
        <v>8081</v>
      </c>
      <c r="E273" s="53">
        <f>SUM(C273:D273)</f>
        <v>515478</v>
      </c>
      <c r="F273" s="53">
        <f>B273-E273</f>
        <v>101437</v>
      </c>
      <c r="G273" s="53">
        <f>B273-C273</f>
        <v>109518</v>
      </c>
      <c r="H273" s="51">
        <f>E273/B273*100</f>
        <v>83.557378244977016</v>
      </c>
    </row>
    <row r="274" spans="1:18" s="47" customFormat="1" ht="11.25" customHeight="1" x14ac:dyDescent="0.2">
      <c r="A274" s="52"/>
      <c r="B274" s="46"/>
      <c r="C274" s="46"/>
      <c r="D274" s="46"/>
      <c r="E274" s="46"/>
      <c r="F274" s="46"/>
      <c r="G274" s="46"/>
      <c r="H274" s="51"/>
    </row>
    <row r="275" spans="1:18" s="47" customFormat="1" ht="11.25" customHeight="1" x14ac:dyDescent="0.2">
      <c r="A275" s="49" t="s">
        <v>320</v>
      </c>
      <c r="B275" s="56">
        <f t="shared" ref="B275:H275" si="101">+B276</f>
        <v>127241</v>
      </c>
      <c r="C275" s="56">
        <f t="shared" si="101"/>
        <v>117716</v>
      </c>
      <c r="D275" s="56">
        <f t="shared" si="101"/>
        <v>3015</v>
      </c>
      <c r="E275" s="56">
        <f t="shared" si="101"/>
        <v>120731</v>
      </c>
      <c r="F275" s="56">
        <f t="shared" si="101"/>
        <v>6510</v>
      </c>
      <c r="G275" s="56">
        <f t="shared" si="101"/>
        <v>9525</v>
      </c>
      <c r="H275" s="51">
        <f t="shared" si="101"/>
        <v>94.883724585628855</v>
      </c>
      <c r="N275" s="47" t="b">
        <f>IF(B$275='[2]SUM (calibrated)'!C40,TRUE,FALSE)</f>
        <v>1</v>
      </c>
      <c r="O275" s="47" t="b">
        <f>IF(C$275='[2]SUM (calibrated)'!D40,TRUE,FALSE)</f>
        <v>1</v>
      </c>
      <c r="P275" s="47" t="b">
        <f>IF(D$275='[2]SUM (calibrated)'!E40,TRUE,FALSE)</f>
        <v>1</v>
      </c>
      <c r="Q275" s="47" t="b">
        <f>IF(E$275='[2]SUM (calibrated)'!F40,TRUE,FALSE)</f>
        <v>1</v>
      </c>
      <c r="R275" s="47" t="b">
        <f>IF(F$275='[2]SUM (calibrated)'!G40,TRUE,FALSE)</f>
        <v>1</v>
      </c>
    </row>
    <row r="276" spans="1:18" s="47" customFormat="1" ht="11.25" customHeight="1" x14ac:dyDescent="0.2">
      <c r="A276" s="52" t="s">
        <v>321</v>
      </c>
      <c r="B276" s="53">
        <f>+'[3]By Agency-SUM (C)'!B276</f>
        <v>127241</v>
      </c>
      <c r="C276" s="53">
        <f>+'[3]By Agency-SUM (C)'!C276</f>
        <v>117716</v>
      </c>
      <c r="D276" s="53">
        <f>+'[3]By Agency-SUM (C)'!D276</f>
        <v>3015</v>
      </c>
      <c r="E276" s="53">
        <f>SUM(C276:D276)</f>
        <v>120731</v>
      </c>
      <c r="F276" s="53">
        <f>B276-E276</f>
        <v>6510</v>
      </c>
      <c r="G276" s="53">
        <f>B276-C276</f>
        <v>9525</v>
      </c>
      <c r="H276" s="51">
        <f>E276/B276*100</f>
        <v>94.883724585628855</v>
      </c>
    </row>
    <row r="277" spans="1:18" s="47" customFormat="1" ht="11.25" customHeight="1" x14ac:dyDescent="0.2">
      <c r="B277" s="46"/>
      <c r="C277" s="46"/>
      <c r="D277" s="46"/>
      <c r="E277" s="46"/>
      <c r="F277" s="46"/>
      <c r="G277" s="46"/>
      <c r="H277" s="51"/>
    </row>
    <row r="278" spans="1:18" s="47" customFormat="1" x14ac:dyDescent="0.2">
      <c r="A278" s="71" t="s">
        <v>322</v>
      </c>
      <c r="B278" s="72">
        <f t="shared" ref="B278:G278" si="102">+B10+B17+B20+B23+B26+B39+B43+B51+B53+B56+B64+B77+B83+B88+B97+B109+B120+B136+B139+B161+B169+B174+B182+B191+B201+B210+B252+B255+B262+B266+B269+B272+B275+B249</f>
        <v>478730000</v>
      </c>
      <c r="C278" s="72">
        <f t="shared" si="102"/>
        <v>404772387</v>
      </c>
      <c r="D278" s="72">
        <f t="shared" si="102"/>
        <v>20730945</v>
      </c>
      <c r="E278" s="72">
        <f t="shared" si="102"/>
        <v>425503332</v>
      </c>
      <c r="F278" s="72">
        <f t="shared" si="102"/>
        <v>53226668</v>
      </c>
      <c r="G278" s="72">
        <f t="shared" si="102"/>
        <v>73957613</v>
      </c>
      <c r="H278" s="51">
        <f>E278/B278*100</f>
        <v>88.881693647776402</v>
      </c>
    </row>
    <row r="279" spans="1:18" s="47" customFormat="1" ht="11.25" customHeight="1" x14ac:dyDescent="0.2">
      <c r="B279" s="46"/>
      <c r="C279" s="46"/>
      <c r="D279" s="46"/>
      <c r="E279" s="46"/>
      <c r="F279" s="46"/>
      <c r="G279" s="46"/>
      <c r="H279" s="51"/>
    </row>
    <row r="280" spans="1:18" s="47" customFormat="1" ht="11.25" customHeight="1" x14ac:dyDescent="0.2">
      <c r="A280" s="48" t="s">
        <v>323</v>
      </c>
      <c r="B280" s="46"/>
      <c r="C280" s="46"/>
      <c r="D280" s="46"/>
      <c r="E280" s="46"/>
      <c r="F280" s="46"/>
      <c r="G280" s="46"/>
      <c r="H280" s="51"/>
    </row>
    <row r="281" spans="1:18" s="47" customFormat="1" ht="11.25" customHeight="1" x14ac:dyDescent="0.2">
      <c r="A281" s="52" t="s">
        <v>324</v>
      </c>
      <c r="B281" s="53">
        <f>+'[3]By Agency-SUM (C)'!B281</f>
        <v>23079482</v>
      </c>
      <c r="C281" s="53">
        <f>+'[3]By Agency-SUM (C)'!C281</f>
        <v>21526978</v>
      </c>
      <c r="D281" s="53">
        <f>+'[3]By Agency-SUM (C)'!D281</f>
        <v>10579</v>
      </c>
      <c r="E281" s="53">
        <f>SUM(C281:D281)</f>
        <v>21537557</v>
      </c>
      <c r="F281" s="53">
        <f>B281-E281</f>
        <v>1541925</v>
      </c>
      <c r="G281" s="53">
        <f>B281-C281</f>
        <v>1552504</v>
      </c>
      <c r="H281" s="54">
        <f>E281/B281*100</f>
        <v>93.319065826520713</v>
      </c>
      <c r="N281" s="47" t="b">
        <f>IF(B$281='[2]SUM (calibrated)'!C42,TRUE,FALSE)</f>
        <v>1</v>
      </c>
      <c r="O281" s="47" t="b">
        <f>IF(C$281='[2]SUM (calibrated)'!D42,TRUE,FALSE)</f>
        <v>1</v>
      </c>
      <c r="P281" s="47" t="b">
        <f>IF(D$281='[2]SUM (calibrated)'!E42,TRUE,FALSE)</f>
        <v>1</v>
      </c>
      <c r="Q281" s="47" t="b">
        <f>IF(E$281='[2]SUM (calibrated)'!F42,TRUE,FALSE)</f>
        <v>1</v>
      </c>
      <c r="R281" s="47" t="b">
        <f>IF(F$281='[2]SUM (calibrated)'!G42,TRUE,FALSE)</f>
        <v>1</v>
      </c>
    </row>
    <row r="282" spans="1:18" s="47" customFormat="1" ht="11.25" customHeight="1" x14ac:dyDescent="0.2">
      <c r="A282" s="73"/>
      <c r="B282" s="46"/>
      <c r="C282" s="46"/>
      <c r="D282" s="46"/>
      <c r="E282" s="46"/>
      <c r="F282" s="46"/>
      <c r="G282" s="46"/>
      <c r="H282" s="51"/>
    </row>
    <row r="283" spans="1:18" s="47" customFormat="1" ht="11.25" customHeight="1" x14ac:dyDescent="0.2">
      <c r="A283" s="52" t="s">
        <v>325</v>
      </c>
      <c r="B283" s="46">
        <f t="shared" ref="B283:G283" si="103">SUM(B284:B289)</f>
        <v>148455663</v>
      </c>
      <c r="C283" s="46">
        <f t="shared" si="103"/>
        <v>148137629</v>
      </c>
      <c r="D283" s="46">
        <f t="shared" si="103"/>
        <v>102623</v>
      </c>
      <c r="E283" s="46">
        <f t="shared" si="103"/>
        <v>148240252</v>
      </c>
      <c r="F283" s="46">
        <f t="shared" si="103"/>
        <v>215411</v>
      </c>
      <c r="G283" s="46">
        <f t="shared" si="103"/>
        <v>318034</v>
      </c>
      <c r="H283" s="51">
        <f t="shared" ref="H283:H289" si="104">E283/B283*100</f>
        <v>99.854898765296682</v>
      </c>
    </row>
    <row r="284" spans="1:18" s="47" customFormat="1" ht="11.25" hidden="1" customHeight="1" x14ac:dyDescent="0.2">
      <c r="A284" s="74" t="s">
        <v>326</v>
      </c>
      <c r="B284" s="75">
        <f>+'[3]By Agency-SUM (C)'!B319</f>
        <v>147940963</v>
      </c>
      <c r="C284" s="75">
        <f>+'[3]By Agency-SUM (C)'!C319</f>
        <v>147847985</v>
      </c>
      <c r="D284" s="75">
        <f>+'[3]By Agency-SUM (C)'!D319</f>
        <v>681</v>
      </c>
      <c r="E284" s="75">
        <f t="shared" ref="E284:E289" si="105">SUM(C284:D284)</f>
        <v>147848666</v>
      </c>
      <c r="F284" s="75">
        <f t="shared" ref="F284:F289" si="106">B284-E284</f>
        <v>92297</v>
      </c>
      <c r="G284" s="75">
        <f t="shared" ref="G284:G289" si="107">B284-C284</f>
        <v>92978</v>
      </c>
      <c r="H284" s="76">
        <f t="shared" si="104"/>
        <v>99.93761227578328</v>
      </c>
    </row>
    <row r="285" spans="1:18" s="47" customFormat="1" ht="11.25" hidden="1" customHeight="1" x14ac:dyDescent="0.2">
      <c r="A285" s="74" t="s">
        <v>327</v>
      </c>
      <c r="B285" s="75">
        <f>+'[3]By Agency-SUM (C)'!B284</f>
        <v>0</v>
      </c>
      <c r="C285" s="75">
        <f>+'[3]By Agency-SUM (C)'!C284</f>
        <v>0</v>
      </c>
      <c r="D285" s="75">
        <f>+'[3]By Agency-SUM (C)'!D284</f>
        <v>0</v>
      </c>
      <c r="E285" s="75">
        <f t="shared" si="105"/>
        <v>0</v>
      </c>
      <c r="F285" s="75">
        <f t="shared" si="106"/>
        <v>0</v>
      </c>
      <c r="G285" s="75">
        <f t="shared" si="107"/>
        <v>0</v>
      </c>
      <c r="H285" s="77" t="e">
        <f t="shared" si="104"/>
        <v>#DIV/0!</v>
      </c>
    </row>
    <row r="286" spans="1:18" s="47" customFormat="1" ht="11.25" hidden="1" customHeight="1" x14ac:dyDescent="0.2">
      <c r="A286" s="74" t="s">
        <v>328</v>
      </c>
      <c r="B286" s="75">
        <f>+'[3]By Agency-SUM (C)'!B285</f>
        <v>0</v>
      </c>
      <c r="C286" s="75">
        <f>+'[3]By Agency-SUM (C)'!C285</f>
        <v>0</v>
      </c>
      <c r="D286" s="75">
        <f>+'[3]By Agency-SUM (C)'!D285</f>
        <v>0</v>
      </c>
      <c r="E286" s="75">
        <f t="shared" si="105"/>
        <v>0</v>
      </c>
      <c r="F286" s="75">
        <f t="shared" si="106"/>
        <v>0</v>
      </c>
      <c r="G286" s="75">
        <f t="shared" si="107"/>
        <v>0</v>
      </c>
      <c r="H286" s="76" t="e">
        <f t="shared" si="104"/>
        <v>#DIV/0!</v>
      </c>
    </row>
    <row r="287" spans="1:18" s="47" customFormat="1" ht="11.25" hidden="1" customHeight="1" x14ac:dyDescent="0.2">
      <c r="A287" s="74" t="s">
        <v>329</v>
      </c>
      <c r="B287" s="75">
        <f>+'[3]By Agency-SUM (C)'!B286</f>
        <v>0</v>
      </c>
      <c r="C287" s="75">
        <f>+'[3]By Agency-SUM (C)'!C286</f>
        <v>0</v>
      </c>
      <c r="D287" s="75">
        <f>+'[3]By Agency-SUM (C)'!D286</f>
        <v>0</v>
      </c>
      <c r="E287" s="75">
        <f t="shared" si="105"/>
        <v>0</v>
      </c>
      <c r="F287" s="75">
        <f t="shared" si="106"/>
        <v>0</v>
      </c>
      <c r="G287" s="75">
        <f t="shared" si="107"/>
        <v>0</v>
      </c>
      <c r="H287" s="76" t="e">
        <f t="shared" si="104"/>
        <v>#DIV/0!</v>
      </c>
    </row>
    <row r="288" spans="1:18" s="47" customFormat="1" ht="23.25" hidden="1" customHeight="1" x14ac:dyDescent="0.2">
      <c r="A288" s="78" t="s">
        <v>330</v>
      </c>
      <c r="B288" s="75">
        <f>+'[3]By Agency-SUM (C)'!B287</f>
        <v>0</v>
      </c>
      <c r="C288" s="75">
        <f>+'[3]By Agency-SUM (C)'!C287</f>
        <v>0</v>
      </c>
      <c r="D288" s="75">
        <f>+'[3]By Agency-SUM (C)'!D287</f>
        <v>0</v>
      </c>
      <c r="E288" s="75">
        <f t="shared" si="105"/>
        <v>0</v>
      </c>
      <c r="F288" s="75">
        <f t="shared" si="106"/>
        <v>0</v>
      </c>
      <c r="G288" s="75">
        <f t="shared" si="107"/>
        <v>0</v>
      </c>
      <c r="H288" s="76" t="e">
        <f t="shared" si="104"/>
        <v>#DIV/0!</v>
      </c>
    </row>
    <row r="289" spans="1:10" s="47" customFormat="1" ht="11.25" customHeight="1" x14ac:dyDescent="0.2">
      <c r="A289" s="52" t="s">
        <v>331</v>
      </c>
      <c r="B289" s="53">
        <f>+'[3]By Agency-SUM (C)'!B288</f>
        <v>514700</v>
      </c>
      <c r="C289" s="53">
        <f>+'[3]By Agency-SUM (C)'!C288</f>
        <v>289644</v>
      </c>
      <c r="D289" s="53">
        <f>+'[3]By Agency-SUM (C)'!D288</f>
        <v>101942</v>
      </c>
      <c r="E289" s="53">
        <f t="shared" si="105"/>
        <v>391586</v>
      </c>
      <c r="F289" s="53">
        <f t="shared" si="106"/>
        <v>123114</v>
      </c>
      <c r="G289" s="53">
        <f t="shared" si="107"/>
        <v>225056</v>
      </c>
      <c r="H289" s="54">
        <f t="shared" si="104"/>
        <v>76.080435204973767</v>
      </c>
    </row>
    <row r="290" spans="1:10" s="47" customFormat="1" ht="11.25" customHeight="1" x14ac:dyDescent="0.2">
      <c r="A290" s="65"/>
      <c r="B290" s="53"/>
      <c r="C290" s="53"/>
      <c r="D290" s="53"/>
      <c r="E290" s="53"/>
      <c r="F290" s="53"/>
      <c r="G290" s="53"/>
      <c r="H290" s="51"/>
      <c r="J290" s="57"/>
    </row>
    <row r="291" spans="1:10" s="47" customFormat="1" ht="11.25" hidden="1" customHeight="1" x14ac:dyDescent="0.2">
      <c r="A291" s="52" t="s">
        <v>332</v>
      </c>
      <c r="B291" s="53">
        <f>+'[3]By Agency-SUM (C)'!B290</f>
        <v>0</v>
      </c>
      <c r="C291" s="53">
        <f>+'[3]By Agency-SUM (C)'!C290</f>
        <v>0</v>
      </c>
      <c r="D291" s="53">
        <f>+'[3]By Agency-SUM (C)'!D290</f>
        <v>0</v>
      </c>
      <c r="E291" s="53">
        <f>SUM(C291:D291)</f>
        <v>0</v>
      </c>
      <c r="F291" s="53">
        <f>B291-E291</f>
        <v>0</v>
      </c>
      <c r="G291" s="53">
        <f>B291-C291</f>
        <v>0</v>
      </c>
      <c r="H291" s="54" t="e">
        <f>E291/B291*100</f>
        <v>#DIV/0!</v>
      </c>
    </row>
    <row r="292" spans="1:10" s="47" customFormat="1" ht="11.25" hidden="1" customHeight="1" x14ac:dyDescent="0.2">
      <c r="A292" s="52"/>
      <c r="B292" s="53"/>
      <c r="C292" s="53"/>
      <c r="D292" s="53"/>
      <c r="E292" s="53"/>
      <c r="F292" s="53"/>
      <c r="G292" s="53"/>
      <c r="H292" s="51"/>
    </row>
    <row r="293" spans="1:10" s="47" customFormat="1" ht="23.25" hidden="1" customHeight="1" x14ac:dyDescent="0.2">
      <c r="A293" s="79" t="s">
        <v>333</v>
      </c>
      <c r="B293" s="53">
        <f>+'[3]By Agency-SUM (C)'!B292</f>
        <v>0</v>
      </c>
      <c r="C293" s="53">
        <f>+'[3]By Agency-SUM (C)'!C292</f>
        <v>0</v>
      </c>
      <c r="D293" s="53">
        <f>+'[3]By Agency-SUM (C)'!D292</f>
        <v>0</v>
      </c>
      <c r="E293" s="53">
        <f>SUM(C293:D293)</f>
        <v>0</v>
      </c>
      <c r="F293" s="53">
        <f>B293-E293</f>
        <v>0</v>
      </c>
      <c r="G293" s="53">
        <f>B293-C293</f>
        <v>0</v>
      </c>
      <c r="H293" s="54" t="e">
        <f>E293/B293*100</f>
        <v>#DIV/0!</v>
      </c>
    </row>
    <row r="294" spans="1:10" s="47" customFormat="1" ht="11.25" hidden="1" customHeight="1" x14ac:dyDescent="0.2">
      <c r="A294" s="52"/>
      <c r="B294" s="53"/>
      <c r="C294" s="53"/>
      <c r="D294" s="53"/>
      <c r="E294" s="53"/>
      <c r="F294" s="53"/>
      <c r="G294" s="53"/>
      <c r="H294" s="51"/>
    </row>
    <row r="295" spans="1:10" s="47" customFormat="1" ht="11.25" hidden="1" customHeight="1" x14ac:dyDescent="0.2">
      <c r="A295" s="52" t="s">
        <v>334</v>
      </c>
      <c r="B295" s="53">
        <f>+'[3]By Agency-SUM (C)'!B294</f>
        <v>0</v>
      </c>
      <c r="C295" s="53">
        <f>+'[3]By Agency-SUM (C)'!C294</f>
        <v>0</v>
      </c>
      <c r="D295" s="53">
        <f>+'[3]By Agency-SUM (C)'!D294</f>
        <v>0</v>
      </c>
      <c r="E295" s="53">
        <f>SUM(C295:D295)</f>
        <v>0</v>
      </c>
      <c r="F295" s="53">
        <f>B295-E295</f>
        <v>0</v>
      </c>
      <c r="G295" s="53">
        <f>B295-C295</f>
        <v>0</v>
      </c>
      <c r="H295" s="54" t="e">
        <f>E295/B295*100</f>
        <v>#DIV/0!</v>
      </c>
    </row>
    <row r="296" spans="1:10" s="47" customFormat="1" ht="11.25" hidden="1" customHeight="1" x14ac:dyDescent="0.2">
      <c r="A296" s="52"/>
      <c r="B296" s="53"/>
      <c r="C296" s="53"/>
      <c r="D296" s="53"/>
      <c r="E296" s="53"/>
      <c r="F296" s="53"/>
      <c r="G296" s="53"/>
      <c r="H296" s="51"/>
    </row>
    <row r="297" spans="1:10" s="47" customFormat="1" hidden="1" x14ac:dyDescent="0.2">
      <c r="A297" s="79" t="s">
        <v>335</v>
      </c>
      <c r="B297" s="53">
        <f>+'[3]By Agency-SUM (C)'!B296</f>
        <v>0</v>
      </c>
      <c r="C297" s="53">
        <f>+'[3]By Agency-SUM (C)'!C296</f>
        <v>0</v>
      </c>
      <c r="D297" s="53">
        <f>+'[3]By Agency-SUM (C)'!D296</f>
        <v>0</v>
      </c>
      <c r="E297" s="53">
        <f>SUM(C297:D297)</f>
        <v>0</v>
      </c>
      <c r="F297" s="53">
        <f>B297-E297</f>
        <v>0</v>
      </c>
      <c r="G297" s="53">
        <f>B297-C297</f>
        <v>0</v>
      </c>
      <c r="H297" s="54" t="e">
        <f>E297/B297*100</f>
        <v>#DIV/0!</v>
      </c>
    </row>
    <row r="298" spans="1:10" s="47" customFormat="1" ht="11.25" hidden="1" customHeight="1" x14ac:dyDescent="0.2">
      <c r="A298" s="52"/>
      <c r="B298" s="53"/>
      <c r="C298" s="53"/>
      <c r="D298" s="53"/>
      <c r="E298" s="53"/>
      <c r="F298" s="53"/>
      <c r="G298" s="53"/>
      <c r="H298" s="51"/>
    </row>
    <row r="299" spans="1:10" s="47" customFormat="1" ht="11.25" hidden="1" customHeight="1" x14ac:dyDescent="0.2">
      <c r="A299" s="52" t="s">
        <v>336</v>
      </c>
      <c r="B299" s="53">
        <f>+'[3]By Agency-SUM (C)'!B298</f>
        <v>0</v>
      </c>
      <c r="C299" s="53">
        <f>+'[3]By Agency-SUM (C)'!C298</f>
        <v>0</v>
      </c>
      <c r="D299" s="53">
        <f>+'[3]By Agency-SUM (C)'!D298</f>
        <v>0</v>
      </c>
      <c r="E299" s="53">
        <f>SUM(C299:D299)</f>
        <v>0</v>
      </c>
      <c r="F299" s="53">
        <f>B299-E299</f>
        <v>0</v>
      </c>
      <c r="G299" s="53">
        <f>B299-C299</f>
        <v>0</v>
      </c>
      <c r="H299" s="54" t="e">
        <f>E299/B299*100</f>
        <v>#DIV/0!</v>
      </c>
    </row>
    <row r="300" spans="1:10" s="47" customFormat="1" ht="11.25" hidden="1" customHeight="1" x14ac:dyDescent="0.2">
      <c r="A300" s="52"/>
      <c r="B300" s="53"/>
      <c r="C300" s="53"/>
      <c r="D300" s="53"/>
      <c r="E300" s="53"/>
      <c r="F300" s="53"/>
      <c r="G300" s="53"/>
      <c r="H300" s="51"/>
    </row>
    <row r="301" spans="1:10" s="47" customFormat="1" ht="11.25" hidden="1" customHeight="1" x14ac:dyDescent="0.2">
      <c r="A301" s="52" t="s">
        <v>337</v>
      </c>
      <c r="B301" s="53">
        <f>+'[3]By Agency-SUM (C)'!B300</f>
        <v>0</v>
      </c>
      <c r="C301" s="53">
        <f>+'[3]By Agency-SUM (C)'!C300</f>
        <v>0</v>
      </c>
      <c r="D301" s="53">
        <f>+'[3]By Agency-SUM (C)'!D300</f>
        <v>0</v>
      </c>
      <c r="E301" s="53">
        <f>SUM(C301:D301)</f>
        <v>0</v>
      </c>
      <c r="F301" s="53">
        <f>B301-E301</f>
        <v>0</v>
      </c>
      <c r="G301" s="53">
        <f>B301-C301</f>
        <v>0</v>
      </c>
      <c r="H301" s="54" t="e">
        <f>E301/B301*100</f>
        <v>#DIV/0!</v>
      </c>
    </row>
    <row r="302" spans="1:10" s="47" customFormat="1" ht="11.25" hidden="1" customHeight="1" x14ac:dyDescent="0.2">
      <c r="A302" s="52"/>
      <c r="B302" s="53"/>
      <c r="C302" s="53"/>
      <c r="D302" s="53"/>
      <c r="E302" s="53"/>
      <c r="F302" s="53"/>
      <c r="G302" s="53"/>
      <c r="H302" s="54"/>
    </row>
    <row r="303" spans="1:10" s="47" customFormat="1" ht="11.25" hidden="1" customHeight="1" x14ac:dyDescent="0.2">
      <c r="A303" s="52" t="s">
        <v>338</v>
      </c>
      <c r="B303" s="53">
        <f>+'[3]By Agency-SUM (C)'!B302</f>
        <v>0</v>
      </c>
      <c r="C303" s="53">
        <f>+'[3]By Agency-SUM (C)'!C302</f>
        <v>0</v>
      </c>
      <c r="D303" s="53">
        <f>+'[3]By Agency-SUM (C)'!D302</f>
        <v>0</v>
      </c>
      <c r="E303" s="53">
        <f>SUM(C303:D303)</f>
        <v>0</v>
      </c>
      <c r="F303" s="53">
        <f>B303-E303</f>
        <v>0</v>
      </c>
      <c r="G303" s="53">
        <f>B303-C303</f>
        <v>0</v>
      </c>
      <c r="H303" s="54" t="e">
        <f>E303/B303*100</f>
        <v>#DIV/0!</v>
      </c>
    </row>
    <row r="304" spans="1:10" s="47" customFormat="1" ht="11.25" hidden="1" customHeight="1" x14ac:dyDescent="0.2">
      <c r="A304" s="52"/>
      <c r="B304" s="53"/>
      <c r="C304" s="53"/>
      <c r="D304" s="53"/>
      <c r="E304" s="53"/>
      <c r="F304" s="53"/>
      <c r="G304" s="53"/>
      <c r="H304" s="54"/>
    </row>
    <row r="305" spans="1:18" s="47" customFormat="1" hidden="1" x14ac:dyDescent="0.2">
      <c r="A305" s="79" t="s">
        <v>339</v>
      </c>
      <c r="B305" s="53">
        <f>+'[3]By Agency-SUM (C)'!B304</f>
        <v>0</v>
      </c>
      <c r="C305" s="53">
        <f>+'[3]By Agency-SUM (C)'!C304</f>
        <v>0</v>
      </c>
      <c r="D305" s="53">
        <f>+'[3]By Agency-SUM (C)'!D304</f>
        <v>0</v>
      </c>
      <c r="E305" s="53">
        <f>SUM(C305:D305)</f>
        <v>0</v>
      </c>
      <c r="F305" s="53">
        <f>B305-E305</f>
        <v>0</v>
      </c>
      <c r="G305" s="53">
        <f>B305-C305</f>
        <v>0</v>
      </c>
      <c r="H305" s="54" t="e">
        <f>E305/B305*100</f>
        <v>#DIV/0!</v>
      </c>
    </row>
    <row r="306" spans="1:18" s="47" customFormat="1" ht="11.25" hidden="1" customHeight="1" x14ac:dyDescent="0.2">
      <c r="A306" s="52"/>
      <c r="B306" s="53"/>
      <c r="C306" s="53"/>
      <c r="D306" s="53"/>
      <c r="E306" s="53"/>
      <c r="F306" s="53"/>
      <c r="G306" s="53"/>
      <c r="H306" s="51"/>
    </row>
    <row r="307" spans="1:18" s="47" customFormat="1" ht="11.25" hidden="1" customHeight="1" x14ac:dyDescent="0.2">
      <c r="A307" s="52" t="s">
        <v>340</v>
      </c>
      <c r="B307" s="53">
        <f>+'[3]By Agency-SUM (C)'!B306</f>
        <v>0</v>
      </c>
      <c r="C307" s="53">
        <f>+'[3]By Agency-SUM (C)'!C306</f>
        <v>0</v>
      </c>
      <c r="D307" s="53">
        <f>+'[3]By Agency-SUM (C)'!D306</f>
        <v>0</v>
      </c>
      <c r="E307" s="53">
        <f>SUM(C307:D307)</f>
        <v>0</v>
      </c>
      <c r="F307" s="53">
        <f>B307-E307</f>
        <v>0</v>
      </c>
      <c r="G307" s="53">
        <f>B307-C307</f>
        <v>0</v>
      </c>
      <c r="H307" s="54" t="e">
        <f>E307/B307*100</f>
        <v>#DIV/0!</v>
      </c>
    </row>
    <row r="308" spans="1:18" s="47" customFormat="1" hidden="1" x14ac:dyDescent="0.2">
      <c r="A308" s="52"/>
      <c r="B308" s="53"/>
      <c r="C308" s="53"/>
      <c r="D308" s="53"/>
      <c r="E308" s="53"/>
      <c r="F308" s="53"/>
      <c r="G308" s="53"/>
      <c r="H308" s="51"/>
    </row>
    <row r="309" spans="1:18" s="47" customFormat="1" ht="11.25" hidden="1" customHeight="1" x14ac:dyDescent="0.2">
      <c r="A309" s="52" t="s">
        <v>341</v>
      </c>
      <c r="B309" s="53"/>
      <c r="C309" s="53"/>
      <c r="D309" s="53"/>
      <c r="E309" s="53"/>
      <c r="F309" s="53"/>
      <c r="G309" s="53"/>
      <c r="H309" s="54"/>
    </row>
    <row r="310" spans="1:18" s="47" customFormat="1" ht="11.25" hidden="1" customHeight="1" x14ac:dyDescent="0.2">
      <c r="A310" s="52"/>
      <c r="B310" s="53"/>
      <c r="C310" s="53"/>
      <c r="D310" s="53"/>
      <c r="E310" s="53"/>
      <c r="F310" s="53"/>
      <c r="G310" s="53"/>
      <c r="H310" s="51"/>
    </row>
    <row r="311" spans="1:18" s="47" customFormat="1" ht="22.5" hidden="1" x14ac:dyDescent="0.2">
      <c r="A311" s="79" t="s">
        <v>342</v>
      </c>
      <c r="B311" s="53">
        <f>+'[3]By Agency-SUM (C)'!B310</f>
        <v>0</v>
      </c>
      <c r="C311" s="53">
        <f>+'[3]By Agency-SUM (C)'!C310</f>
        <v>0</v>
      </c>
      <c r="D311" s="53">
        <f>+'[3]By Agency-SUM (C)'!D310</f>
        <v>0</v>
      </c>
      <c r="E311" s="53">
        <f>SUM(C311:D311)</f>
        <v>0</v>
      </c>
      <c r="F311" s="53">
        <f>B311-E311</f>
        <v>0</v>
      </c>
      <c r="G311" s="53">
        <f>B311-C311</f>
        <v>0</v>
      </c>
      <c r="H311" s="54" t="e">
        <f>E311/B311*100</f>
        <v>#DIV/0!</v>
      </c>
    </row>
    <row r="312" spans="1:18" s="47" customFormat="1" ht="11.25" hidden="1" customHeight="1" x14ac:dyDescent="0.2">
      <c r="A312" s="52"/>
      <c r="B312" s="46"/>
      <c r="C312" s="46"/>
      <c r="D312" s="46"/>
      <c r="E312" s="46"/>
      <c r="F312" s="46"/>
      <c r="G312" s="46"/>
      <c r="H312" s="51"/>
    </row>
    <row r="313" spans="1:18" s="47" customFormat="1" ht="11.25" customHeight="1" x14ac:dyDescent="0.2">
      <c r="A313" s="48" t="s">
        <v>343</v>
      </c>
      <c r="B313" s="80">
        <f t="shared" ref="B313:G313" si="108">SUM(B291:B311)+B281+B283</f>
        <v>171535145</v>
      </c>
      <c r="C313" s="80">
        <f t="shared" si="108"/>
        <v>169664607</v>
      </c>
      <c r="D313" s="80">
        <f t="shared" si="108"/>
        <v>113202</v>
      </c>
      <c r="E313" s="80">
        <f t="shared" si="108"/>
        <v>169777809</v>
      </c>
      <c r="F313" s="80">
        <f t="shared" si="108"/>
        <v>1757336</v>
      </c>
      <c r="G313" s="80">
        <f t="shared" si="108"/>
        <v>1870538</v>
      </c>
      <c r="H313" s="51">
        <f>E313/B313*100</f>
        <v>98.975524228577186</v>
      </c>
    </row>
    <row r="314" spans="1:18" s="47" customFormat="1" ht="11.25" customHeight="1" x14ac:dyDescent="0.2">
      <c r="A314" s="52"/>
      <c r="B314" s="46"/>
      <c r="C314" s="46"/>
      <c r="D314" s="46"/>
      <c r="E314" s="46"/>
      <c r="F314" s="46"/>
      <c r="G314" s="46"/>
      <c r="H314" s="51"/>
    </row>
    <row r="315" spans="1:18" s="47" customFormat="1" ht="11.25" hidden="1" customHeight="1" x14ac:dyDescent="0.2">
      <c r="A315" s="73" t="s">
        <v>344</v>
      </c>
      <c r="B315" s="56">
        <f t="shared" ref="B315:G315" si="109">+B313+B278</f>
        <v>650265145</v>
      </c>
      <c r="C315" s="56">
        <f t="shared" si="109"/>
        <v>574436994</v>
      </c>
      <c r="D315" s="56">
        <f t="shared" si="109"/>
        <v>20844147</v>
      </c>
      <c r="E315" s="56">
        <f t="shared" si="109"/>
        <v>595281141</v>
      </c>
      <c r="F315" s="56">
        <f t="shared" si="109"/>
        <v>54984004</v>
      </c>
      <c r="G315" s="56">
        <f t="shared" si="109"/>
        <v>75828151</v>
      </c>
      <c r="H315" s="81">
        <f>E315/B315*100</f>
        <v>91.544371642432097</v>
      </c>
    </row>
    <row r="316" spans="1:18" s="47" customFormat="1" ht="11.25" hidden="1" customHeight="1" x14ac:dyDescent="0.2">
      <c r="A316" s="52"/>
      <c r="B316" s="46"/>
      <c r="C316" s="46"/>
      <c r="D316" s="46"/>
      <c r="E316" s="46"/>
      <c r="F316" s="46"/>
      <c r="G316" s="46"/>
      <c r="H316" s="51"/>
    </row>
    <row r="317" spans="1:18" s="47" customFormat="1" ht="11.25" hidden="1" customHeight="1" x14ac:dyDescent="0.2">
      <c r="A317" s="73" t="s">
        <v>345</v>
      </c>
      <c r="B317" s="46"/>
      <c r="C317" s="46"/>
      <c r="D317" s="46"/>
      <c r="E317" s="46"/>
      <c r="F317" s="46"/>
      <c r="G317" s="46"/>
      <c r="H317" s="51"/>
    </row>
    <row r="318" spans="1:18" s="47" customFormat="1" ht="11.25" hidden="1" customHeight="1" x14ac:dyDescent="0.2">
      <c r="A318" s="73" t="s">
        <v>346</v>
      </c>
      <c r="B318" s="46"/>
      <c r="C318" s="46"/>
      <c r="D318" s="46"/>
      <c r="E318" s="46"/>
      <c r="F318" s="46"/>
      <c r="G318" s="46"/>
      <c r="H318" s="51"/>
    </row>
    <row r="319" spans="1:18" s="47" customFormat="1" ht="11.25" hidden="1" customHeight="1" x14ac:dyDescent="0.2">
      <c r="A319" s="52" t="s">
        <v>347</v>
      </c>
      <c r="B319" s="53">
        <f>+'[3]By Agency-SUM (C)'!B318</f>
        <v>0</v>
      </c>
      <c r="C319" s="53">
        <f>+'[3]By Agency-SUM (C)'!C318</f>
        <v>0</v>
      </c>
      <c r="D319" s="53">
        <f>+'[3]By Agency-SUM (C)'!D318</f>
        <v>0</v>
      </c>
      <c r="E319" s="53">
        <f t="shared" ref="E319:E327" si="110">SUM(C319:D319)</f>
        <v>0</v>
      </c>
      <c r="F319" s="53">
        <f t="shared" ref="F319:F327" si="111">B319-E319</f>
        <v>0</v>
      </c>
      <c r="G319" s="53">
        <f t="shared" ref="G319:G327" si="112">B319-C319</f>
        <v>0</v>
      </c>
      <c r="H319" s="54" t="e">
        <f t="shared" ref="H319:H328" si="113">E319/B319*100</f>
        <v>#DIV/0!</v>
      </c>
      <c r="N319" s="47" t="b">
        <f>IF(E$319='[2]SUM (calibrated)'!F43,TRUE,FALSE)</f>
        <v>0</v>
      </c>
      <c r="O319" s="47" t="b">
        <f>IF(F$319='[2]SUM (calibrated)'!G43,TRUE,FALSE)</f>
        <v>0</v>
      </c>
      <c r="P319" s="47" t="b">
        <f>IF(G$319='[2]SUM (calibrated)'!H43,TRUE,FALSE)</f>
        <v>0</v>
      </c>
      <c r="Q319" s="47" t="e">
        <f>IF(H$319='[2]SUM (calibrated)'!I43,TRUE,FALSE)</f>
        <v>#DIV/0!</v>
      </c>
      <c r="R319" s="47" t="b">
        <f>IF(I$319='[2]SUM (calibrated)'!J43,TRUE,FALSE)</f>
        <v>1</v>
      </c>
    </row>
    <row r="320" spans="1:18" s="47" customFormat="1" ht="11.25" hidden="1" customHeight="1" x14ac:dyDescent="0.2">
      <c r="A320" s="52" t="s">
        <v>348</v>
      </c>
      <c r="B320" s="46"/>
      <c r="C320" s="46"/>
      <c r="D320" s="46"/>
      <c r="E320" s="53">
        <f t="shared" si="110"/>
        <v>0</v>
      </c>
      <c r="F320" s="53">
        <f t="shared" si="111"/>
        <v>0</v>
      </c>
      <c r="G320" s="53">
        <f t="shared" si="112"/>
        <v>0</v>
      </c>
      <c r="H320" s="54" t="e">
        <f t="shared" si="113"/>
        <v>#DIV/0!</v>
      </c>
    </row>
    <row r="321" spans="1:18" s="47" customFormat="1" ht="11.25" hidden="1" customHeight="1" x14ac:dyDescent="0.2">
      <c r="A321" s="52" t="s">
        <v>349</v>
      </c>
      <c r="B321" s="53">
        <f>+'[3]By Agency-SUM (C)'!B320</f>
        <v>0</v>
      </c>
      <c r="C321" s="53">
        <f>+'[3]By Agency-SUM (C)'!C320</f>
        <v>0</v>
      </c>
      <c r="D321" s="53">
        <f>+'[3]By Agency-SUM (C)'!D320</f>
        <v>0</v>
      </c>
      <c r="E321" s="53">
        <f t="shared" si="110"/>
        <v>0</v>
      </c>
      <c r="F321" s="53">
        <f t="shared" si="111"/>
        <v>0</v>
      </c>
      <c r="G321" s="53">
        <f t="shared" si="112"/>
        <v>0</v>
      </c>
      <c r="H321" s="54" t="e">
        <f t="shared" si="113"/>
        <v>#DIV/0!</v>
      </c>
    </row>
    <row r="322" spans="1:18" s="47" customFormat="1" ht="11.25" hidden="1" customHeight="1" x14ac:dyDescent="0.2">
      <c r="A322" s="52" t="s">
        <v>350</v>
      </c>
      <c r="B322" s="53">
        <f>+'[3]By Agency-SUM (C)'!B321</f>
        <v>0</v>
      </c>
      <c r="C322" s="53">
        <f>+'[3]By Agency-SUM (C)'!C321</f>
        <v>0</v>
      </c>
      <c r="D322" s="53">
        <f>+'[3]By Agency-SUM (C)'!D321</f>
        <v>0</v>
      </c>
      <c r="E322" s="53">
        <f t="shared" si="110"/>
        <v>0</v>
      </c>
      <c r="F322" s="53">
        <f t="shared" si="111"/>
        <v>0</v>
      </c>
      <c r="G322" s="53">
        <f t="shared" si="112"/>
        <v>0</v>
      </c>
      <c r="H322" s="54" t="e">
        <f t="shared" si="113"/>
        <v>#DIV/0!</v>
      </c>
    </row>
    <row r="323" spans="1:18" s="47" customFormat="1" ht="11.25" hidden="1" customHeight="1" x14ac:dyDescent="0.2">
      <c r="A323" s="52" t="s">
        <v>351</v>
      </c>
      <c r="B323" s="53">
        <f>+'[3]By Agency-SUM (C)'!B322</f>
        <v>0</v>
      </c>
      <c r="C323" s="53">
        <f>+'[3]By Agency-SUM (C)'!C322</f>
        <v>0</v>
      </c>
      <c r="D323" s="53">
        <f>+'[3]By Agency-SUM (C)'!D322</f>
        <v>0</v>
      </c>
      <c r="E323" s="53">
        <f t="shared" si="110"/>
        <v>0</v>
      </c>
      <c r="F323" s="53">
        <f t="shared" si="111"/>
        <v>0</v>
      </c>
      <c r="G323" s="53">
        <f t="shared" si="112"/>
        <v>0</v>
      </c>
      <c r="H323" s="54" t="e">
        <f t="shared" si="113"/>
        <v>#DIV/0!</v>
      </c>
    </row>
    <row r="324" spans="1:18" s="47" customFormat="1" ht="11.25" hidden="1" customHeight="1" x14ac:dyDescent="0.2">
      <c r="A324" s="52" t="s">
        <v>352</v>
      </c>
      <c r="B324" s="53">
        <f>+'[3]By Agency-SUM (C)'!B323</f>
        <v>0</v>
      </c>
      <c r="C324" s="53">
        <f>+'[3]By Agency-SUM (C)'!C323</f>
        <v>0</v>
      </c>
      <c r="D324" s="53">
        <f>+'[3]By Agency-SUM (C)'!D323</f>
        <v>0</v>
      </c>
      <c r="E324" s="53">
        <f t="shared" si="110"/>
        <v>0</v>
      </c>
      <c r="F324" s="53">
        <f t="shared" si="111"/>
        <v>0</v>
      </c>
      <c r="G324" s="53">
        <f t="shared" si="112"/>
        <v>0</v>
      </c>
      <c r="H324" s="54" t="e">
        <f t="shared" si="113"/>
        <v>#DIV/0!</v>
      </c>
    </row>
    <row r="325" spans="1:18" s="47" customFormat="1" ht="11.25" hidden="1" customHeight="1" x14ac:dyDescent="0.2">
      <c r="A325" s="52" t="s">
        <v>353</v>
      </c>
      <c r="B325" s="53">
        <f>+'[3]By Agency-SUM (C)'!B324</f>
        <v>0</v>
      </c>
      <c r="C325" s="53">
        <f>+'[3]By Agency-SUM (C)'!C324</f>
        <v>0</v>
      </c>
      <c r="D325" s="53">
        <f>+'[3]By Agency-SUM (C)'!D324</f>
        <v>0</v>
      </c>
      <c r="E325" s="53">
        <f t="shared" si="110"/>
        <v>0</v>
      </c>
      <c r="F325" s="53">
        <f t="shared" si="111"/>
        <v>0</v>
      </c>
      <c r="G325" s="53">
        <f t="shared" si="112"/>
        <v>0</v>
      </c>
      <c r="H325" s="54" t="e">
        <f t="shared" si="113"/>
        <v>#DIV/0!</v>
      </c>
    </row>
    <row r="326" spans="1:18" s="47" customFormat="1" ht="11.25" hidden="1" customHeight="1" x14ac:dyDescent="0.2">
      <c r="A326" s="52" t="s">
        <v>354</v>
      </c>
      <c r="B326" s="53">
        <f>+'[3]By Agency-SUM (C)'!B325</f>
        <v>0</v>
      </c>
      <c r="C326" s="53">
        <f>+'[3]By Agency-SUM (C)'!C325</f>
        <v>0</v>
      </c>
      <c r="D326" s="53">
        <f>+'[3]By Agency-SUM (C)'!D325</f>
        <v>0</v>
      </c>
      <c r="E326" s="53">
        <f t="shared" si="110"/>
        <v>0</v>
      </c>
      <c r="F326" s="53">
        <f t="shared" si="111"/>
        <v>0</v>
      </c>
      <c r="G326" s="53">
        <f t="shared" si="112"/>
        <v>0</v>
      </c>
      <c r="H326" s="54" t="e">
        <f t="shared" si="113"/>
        <v>#DIV/0!</v>
      </c>
    </row>
    <row r="327" spans="1:18" s="47" customFormat="1" hidden="1" x14ac:dyDescent="0.2">
      <c r="A327" s="52" t="s">
        <v>355</v>
      </c>
      <c r="B327" s="53">
        <f>+'[3]By Agency-SUM (C)'!B326</f>
        <v>0</v>
      </c>
      <c r="C327" s="53">
        <f>+'[3]By Agency-SUM (C)'!C326</f>
        <v>0</v>
      </c>
      <c r="D327" s="53">
        <f>+'[3]By Agency-SUM (C)'!D326</f>
        <v>0</v>
      </c>
      <c r="E327" s="56">
        <f t="shared" si="110"/>
        <v>0</v>
      </c>
      <c r="F327" s="56">
        <f t="shared" si="111"/>
        <v>0</v>
      </c>
      <c r="G327" s="56">
        <f t="shared" si="112"/>
        <v>0</v>
      </c>
      <c r="H327" s="81" t="e">
        <f t="shared" si="113"/>
        <v>#DIV/0!</v>
      </c>
    </row>
    <row r="328" spans="1:18" s="47" customFormat="1" ht="22.5" hidden="1" x14ac:dyDescent="0.2">
      <c r="A328" s="82" t="s">
        <v>356</v>
      </c>
      <c r="B328" s="56">
        <f t="shared" ref="B328:G328" si="114">SUM(B319:B327)</f>
        <v>0</v>
      </c>
      <c r="C328" s="56">
        <f t="shared" si="114"/>
        <v>0</v>
      </c>
      <c r="D328" s="56">
        <f t="shared" si="114"/>
        <v>0</v>
      </c>
      <c r="E328" s="56">
        <f t="shared" si="114"/>
        <v>0</v>
      </c>
      <c r="F328" s="56">
        <f t="shared" si="114"/>
        <v>0</v>
      </c>
      <c r="G328" s="56">
        <f t="shared" si="114"/>
        <v>0</v>
      </c>
      <c r="H328" s="81" t="e">
        <f t="shared" si="113"/>
        <v>#DIV/0!</v>
      </c>
    </row>
    <row r="329" spans="1:18" s="47" customFormat="1" ht="11.25" hidden="1" customHeight="1" x14ac:dyDescent="0.2">
      <c r="A329" s="52"/>
      <c r="B329" s="46"/>
      <c r="C329" s="46"/>
      <c r="D329" s="46"/>
      <c r="E329" s="46"/>
      <c r="F329" s="46"/>
      <c r="G329" s="46"/>
      <c r="H329" s="51"/>
      <c r="N329" s="47" t="b">
        <f>IF(E$329='[2]SUM (calibrated)'!F45,TRUE,FALSE)</f>
        <v>0</v>
      </c>
      <c r="O329" s="47" t="b">
        <f>IF(F$329='[2]SUM (calibrated)'!G45,TRUE,FALSE)</f>
        <v>0</v>
      </c>
      <c r="P329" s="47" t="b">
        <f>IF(G$329='[2]SUM (calibrated)'!H45,TRUE,FALSE)</f>
        <v>0</v>
      </c>
      <c r="Q329" s="47" t="b">
        <f>IF(H$329='[2]SUM (calibrated)'!I45,TRUE,FALSE)</f>
        <v>0</v>
      </c>
      <c r="R329" s="47" t="b">
        <f>IF(I$329='[2]SUM (calibrated)'!J45,TRUE,FALSE)</f>
        <v>1</v>
      </c>
    </row>
    <row r="330" spans="1:18" s="86" customFormat="1" ht="16.5" customHeight="1" thickBot="1" x14ac:dyDescent="0.25">
      <c r="A330" s="83" t="s">
        <v>357</v>
      </c>
      <c r="B330" s="84">
        <f t="shared" ref="B330:G330" si="115">+B328+B315</f>
        <v>650265145</v>
      </c>
      <c r="C330" s="84">
        <f t="shared" si="115"/>
        <v>574436994</v>
      </c>
      <c r="D330" s="84">
        <f t="shared" si="115"/>
        <v>20844147</v>
      </c>
      <c r="E330" s="84">
        <f t="shared" si="115"/>
        <v>595281141</v>
      </c>
      <c r="F330" s="84">
        <f t="shared" si="115"/>
        <v>54984004</v>
      </c>
      <c r="G330" s="84">
        <f t="shared" si="115"/>
        <v>75828151</v>
      </c>
      <c r="H330" s="85">
        <f>E330/B330*100</f>
        <v>91.544371642432097</v>
      </c>
      <c r="N330" s="47" t="b">
        <f>IF(B$329='[2]SUM (calibrated)'!C46,TRUE,FALSE)</f>
        <v>1</v>
      </c>
      <c r="O330" s="47" t="b">
        <f>IF(C$329='[2]SUM (calibrated)'!D46,TRUE,FALSE)</f>
        <v>1</v>
      </c>
      <c r="P330" s="47" t="b">
        <f>IF(D$329='[2]SUM (calibrated)'!E46,TRUE,FALSE)</f>
        <v>1</v>
      </c>
      <c r="Q330" s="47" t="b">
        <f>IF(E$329='[2]SUM (calibrated)'!F46,TRUE,FALSE)</f>
        <v>1</v>
      </c>
      <c r="R330" s="47" t="b">
        <f>IF(F$329='[2]SUM (calibrated)'!G46,TRUE,FALSE)</f>
        <v>1</v>
      </c>
    </row>
    <row r="331" spans="1:18" ht="12" thickTop="1" x14ac:dyDescent="0.2"/>
    <row r="332" spans="1:18" ht="23.25" customHeight="1" x14ac:dyDescent="0.2">
      <c r="A332" s="115" t="s">
        <v>358</v>
      </c>
      <c r="B332" s="115"/>
      <c r="C332" s="115"/>
      <c r="D332" s="115"/>
      <c r="E332" s="115"/>
      <c r="F332" s="115"/>
      <c r="G332" s="115"/>
      <c r="H332" s="115"/>
    </row>
    <row r="333" spans="1:18" x14ac:dyDescent="0.2">
      <c r="A333" s="88" t="s">
        <v>359</v>
      </c>
    </row>
    <row r="334" spans="1:18" ht="23.25" customHeight="1" x14ac:dyDescent="0.2">
      <c r="A334" s="115" t="s">
        <v>360</v>
      </c>
      <c r="B334" s="115"/>
      <c r="C334" s="115"/>
      <c r="D334" s="115"/>
      <c r="E334" s="115"/>
      <c r="F334" s="115"/>
      <c r="G334" s="115"/>
      <c r="H334" s="115"/>
    </row>
    <row r="335" spans="1:18" x14ac:dyDescent="0.2">
      <c r="A335" s="88" t="s">
        <v>361</v>
      </c>
    </row>
    <row r="336" spans="1:18" x14ac:dyDescent="0.2">
      <c r="A336" s="88" t="s">
        <v>362</v>
      </c>
    </row>
    <row r="337" spans="1:18" x14ac:dyDescent="0.2">
      <c r="A337" s="88" t="s">
        <v>363</v>
      </c>
    </row>
    <row r="338" spans="1:18" x14ac:dyDescent="0.2">
      <c r="A338" s="88" t="s">
        <v>364</v>
      </c>
    </row>
    <row r="341" spans="1:18" ht="12.75" x14ac:dyDescent="0.2">
      <c r="A341" s="89" t="s">
        <v>365</v>
      </c>
      <c r="B341" s="90">
        <f t="shared" ref="B341:G341" si="116">B343+B357+B365+B373+B380+B394+B401+B409+B420+B433+B440+B452+B462+B470+B477+B484</f>
        <v>377219</v>
      </c>
      <c r="C341" s="90">
        <f t="shared" si="116"/>
        <v>216970</v>
      </c>
      <c r="D341" s="90">
        <f t="shared" si="116"/>
        <v>88388</v>
      </c>
      <c r="E341" s="90">
        <f t="shared" si="116"/>
        <v>305358</v>
      </c>
      <c r="F341" s="90">
        <f t="shared" si="116"/>
        <v>71861</v>
      </c>
      <c r="G341" s="90">
        <f t="shared" si="116"/>
        <v>160249</v>
      </c>
      <c r="H341" s="91">
        <f>E341/B341*100</f>
        <v>80.949793091016105</v>
      </c>
    </row>
    <row r="342" spans="1:18" ht="12.75" x14ac:dyDescent="0.2">
      <c r="A342" s="92"/>
      <c r="B342" s="93"/>
      <c r="C342" s="93"/>
      <c r="D342" s="93"/>
      <c r="E342" s="93"/>
      <c r="F342" s="93"/>
      <c r="G342" s="93"/>
      <c r="H342" s="92"/>
    </row>
    <row r="343" spans="1:18" ht="12.75" x14ac:dyDescent="0.2">
      <c r="A343" s="94" t="s">
        <v>366</v>
      </c>
      <c r="B343" s="95">
        <f t="shared" ref="B343:G343" si="117">SUM(B344:B355)</f>
        <v>32440</v>
      </c>
      <c r="C343" s="95">
        <f t="shared" si="117"/>
        <v>0</v>
      </c>
      <c r="D343" s="95">
        <f t="shared" si="117"/>
        <v>32440</v>
      </c>
      <c r="E343" s="95">
        <f t="shared" si="117"/>
        <v>32440</v>
      </c>
      <c r="F343" s="95">
        <f t="shared" si="117"/>
        <v>0</v>
      </c>
      <c r="G343" s="95">
        <f t="shared" si="117"/>
        <v>32440</v>
      </c>
      <c r="H343" s="56">
        <f t="shared" ref="H343:H406" si="118">E343/B343*100</f>
        <v>100</v>
      </c>
      <c r="N343" s="87"/>
      <c r="O343" s="87"/>
      <c r="P343" s="87"/>
      <c r="Q343" s="87"/>
      <c r="R343" s="87"/>
    </row>
    <row r="344" spans="1:18" ht="12.75" x14ac:dyDescent="0.2">
      <c r="A344" s="96" t="s">
        <v>367</v>
      </c>
      <c r="B344" s="97">
        <f>'[3]By Agency-SUM (C)'!B335</f>
        <v>0</v>
      </c>
      <c r="C344" s="97">
        <f>'[3]By Agency-SUM (C)'!C335</f>
        <v>0</v>
      </c>
      <c r="D344" s="97">
        <f>'[3]By Agency-SUM (C)'!D335</f>
        <v>0</v>
      </c>
      <c r="E344" s="98">
        <f t="shared" ref="E344:E407" si="119">SUM(C344:D344)</f>
        <v>0</v>
      </c>
      <c r="F344" s="98">
        <f t="shared" ref="F344:F407" si="120">B344-E344</f>
        <v>0</v>
      </c>
      <c r="G344" s="98">
        <f t="shared" ref="G344:G407" si="121">B344-C344</f>
        <v>0</v>
      </c>
      <c r="H344" s="53" t="e">
        <f t="shared" si="118"/>
        <v>#DIV/0!</v>
      </c>
    </row>
    <row r="345" spans="1:18" ht="12.75" x14ac:dyDescent="0.2">
      <c r="A345" s="96" t="s">
        <v>368</v>
      </c>
      <c r="B345" s="97">
        <f>'[3]By Agency-SUM (C)'!B336</f>
        <v>32440</v>
      </c>
      <c r="C345" s="97">
        <f>'[3]By Agency-SUM (C)'!C336</f>
        <v>0</v>
      </c>
      <c r="D345" s="97">
        <f>'[3]By Agency-SUM (C)'!D336</f>
        <v>32440</v>
      </c>
      <c r="E345" s="98">
        <f t="shared" si="119"/>
        <v>32440</v>
      </c>
      <c r="F345" s="98">
        <f t="shared" si="120"/>
        <v>0</v>
      </c>
      <c r="G345" s="98">
        <f t="shared" si="121"/>
        <v>32440</v>
      </c>
      <c r="H345" s="53">
        <f t="shared" si="118"/>
        <v>100</v>
      </c>
    </row>
    <row r="346" spans="1:18" ht="12.75" x14ac:dyDescent="0.2">
      <c r="A346" s="96" t="s">
        <v>369</v>
      </c>
      <c r="B346" s="97">
        <f>'[3]By Agency-SUM (C)'!B337</f>
        <v>0</v>
      </c>
      <c r="C346" s="97">
        <f>'[3]By Agency-SUM (C)'!C337</f>
        <v>0</v>
      </c>
      <c r="D346" s="97">
        <f>'[3]By Agency-SUM (C)'!D337</f>
        <v>0</v>
      </c>
      <c r="E346" s="98">
        <f t="shared" si="119"/>
        <v>0</v>
      </c>
      <c r="F346" s="98">
        <f t="shared" si="120"/>
        <v>0</v>
      </c>
      <c r="G346" s="98">
        <f t="shared" si="121"/>
        <v>0</v>
      </c>
      <c r="H346" s="53" t="e">
        <f t="shared" si="118"/>
        <v>#DIV/0!</v>
      </c>
    </row>
    <row r="347" spans="1:18" ht="12.75" x14ac:dyDescent="0.2">
      <c r="A347" s="96" t="s">
        <v>370</v>
      </c>
      <c r="B347" s="97">
        <f>'[3]By Agency-SUM (C)'!B338</f>
        <v>0</v>
      </c>
      <c r="C347" s="97">
        <f>'[3]By Agency-SUM (C)'!C338</f>
        <v>0</v>
      </c>
      <c r="D347" s="97">
        <f>'[3]By Agency-SUM (C)'!D338</f>
        <v>0</v>
      </c>
      <c r="E347" s="98">
        <f t="shared" si="119"/>
        <v>0</v>
      </c>
      <c r="F347" s="98">
        <f t="shared" si="120"/>
        <v>0</v>
      </c>
      <c r="G347" s="98">
        <f t="shared" si="121"/>
        <v>0</v>
      </c>
      <c r="H347" s="53" t="e">
        <f t="shared" si="118"/>
        <v>#DIV/0!</v>
      </c>
    </row>
    <row r="348" spans="1:18" ht="12.75" x14ac:dyDescent="0.2">
      <c r="A348" s="96" t="s">
        <v>371</v>
      </c>
      <c r="B348" s="97">
        <f>'[3]By Agency-SUM (C)'!B339</f>
        <v>0</v>
      </c>
      <c r="C348" s="97">
        <f>'[3]By Agency-SUM (C)'!C339</f>
        <v>0</v>
      </c>
      <c r="D348" s="97">
        <f>'[3]By Agency-SUM (C)'!D339</f>
        <v>0</v>
      </c>
      <c r="E348" s="98">
        <f t="shared" si="119"/>
        <v>0</v>
      </c>
      <c r="F348" s="98">
        <f t="shared" si="120"/>
        <v>0</v>
      </c>
      <c r="G348" s="98">
        <f t="shared" si="121"/>
        <v>0</v>
      </c>
      <c r="H348" s="53" t="e">
        <f t="shared" si="118"/>
        <v>#DIV/0!</v>
      </c>
    </row>
    <row r="349" spans="1:18" ht="12.75" x14ac:dyDescent="0.2">
      <c r="A349" s="96" t="s">
        <v>372</v>
      </c>
      <c r="B349" s="97">
        <f>'[3]By Agency-SUM (C)'!B340</f>
        <v>0</v>
      </c>
      <c r="C349" s="97">
        <f>'[3]By Agency-SUM (C)'!C340</f>
        <v>0</v>
      </c>
      <c r="D349" s="97">
        <f>'[3]By Agency-SUM (C)'!D340</f>
        <v>0</v>
      </c>
      <c r="E349" s="98">
        <f t="shared" si="119"/>
        <v>0</v>
      </c>
      <c r="F349" s="98">
        <f t="shared" si="120"/>
        <v>0</v>
      </c>
      <c r="G349" s="98">
        <f t="shared" si="121"/>
        <v>0</v>
      </c>
      <c r="H349" s="53" t="e">
        <f t="shared" si="118"/>
        <v>#DIV/0!</v>
      </c>
    </row>
    <row r="350" spans="1:18" ht="12.75" x14ac:dyDescent="0.2">
      <c r="A350" s="96" t="s">
        <v>373</v>
      </c>
      <c r="B350" s="97">
        <f>'[3]By Agency-SUM (C)'!B341</f>
        <v>0</v>
      </c>
      <c r="C350" s="97">
        <f>'[3]By Agency-SUM (C)'!C341</f>
        <v>0</v>
      </c>
      <c r="D350" s="97">
        <f>'[3]By Agency-SUM (C)'!D341</f>
        <v>0</v>
      </c>
      <c r="E350" s="98">
        <f t="shared" si="119"/>
        <v>0</v>
      </c>
      <c r="F350" s="98">
        <f t="shared" si="120"/>
        <v>0</v>
      </c>
      <c r="G350" s="98">
        <f t="shared" si="121"/>
        <v>0</v>
      </c>
      <c r="H350" s="53" t="e">
        <f t="shared" si="118"/>
        <v>#DIV/0!</v>
      </c>
    </row>
    <row r="351" spans="1:18" ht="12.75" x14ac:dyDescent="0.2">
      <c r="A351" s="96" t="s">
        <v>374</v>
      </c>
      <c r="B351" s="97">
        <f>'[3]By Agency-SUM (C)'!B342</f>
        <v>0</v>
      </c>
      <c r="C351" s="97">
        <f>'[3]By Agency-SUM (C)'!C342</f>
        <v>0</v>
      </c>
      <c r="D351" s="97">
        <f>'[3]By Agency-SUM (C)'!D342</f>
        <v>0</v>
      </c>
      <c r="E351" s="98">
        <f t="shared" si="119"/>
        <v>0</v>
      </c>
      <c r="F351" s="98">
        <f t="shared" si="120"/>
        <v>0</v>
      </c>
      <c r="G351" s="98">
        <f t="shared" si="121"/>
        <v>0</v>
      </c>
      <c r="H351" s="53" t="e">
        <f t="shared" si="118"/>
        <v>#DIV/0!</v>
      </c>
      <c r="N351" s="87"/>
      <c r="O351" s="87"/>
      <c r="P351" s="87"/>
      <c r="Q351" s="87"/>
      <c r="R351" s="87"/>
    </row>
    <row r="352" spans="1:18" ht="12.75" x14ac:dyDescent="0.2">
      <c r="A352" s="96" t="s">
        <v>375</v>
      </c>
      <c r="B352" s="97">
        <f>'[3]By Agency-SUM (C)'!B343</f>
        <v>0</v>
      </c>
      <c r="C352" s="97">
        <f>'[3]By Agency-SUM (C)'!C343</f>
        <v>0</v>
      </c>
      <c r="D352" s="97">
        <f>'[3]By Agency-SUM (C)'!D343</f>
        <v>0</v>
      </c>
      <c r="E352" s="98">
        <f t="shared" si="119"/>
        <v>0</v>
      </c>
      <c r="F352" s="98">
        <f t="shared" si="120"/>
        <v>0</v>
      </c>
      <c r="G352" s="98">
        <f t="shared" si="121"/>
        <v>0</v>
      </c>
      <c r="H352" s="53" t="e">
        <f t="shared" si="118"/>
        <v>#DIV/0!</v>
      </c>
    </row>
    <row r="353" spans="1:18" ht="12.75" x14ac:dyDescent="0.2">
      <c r="A353" s="96" t="s">
        <v>376</v>
      </c>
      <c r="B353" s="97">
        <f>'[3]By Agency-SUM (C)'!B344</f>
        <v>0</v>
      </c>
      <c r="C353" s="97">
        <f>'[3]By Agency-SUM (C)'!C344</f>
        <v>0</v>
      </c>
      <c r="D353" s="97">
        <f>'[3]By Agency-SUM (C)'!D344</f>
        <v>0</v>
      </c>
      <c r="E353" s="98">
        <f t="shared" si="119"/>
        <v>0</v>
      </c>
      <c r="F353" s="98">
        <f t="shared" si="120"/>
        <v>0</v>
      </c>
      <c r="G353" s="98">
        <f t="shared" si="121"/>
        <v>0</v>
      </c>
      <c r="H353" s="53" t="e">
        <f t="shared" si="118"/>
        <v>#DIV/0!</v>
      </c>
    </row>
    <row r="354" spans="1:18" ht="12.75" x14ac:dyDescent="0.2">
      <c r="A354" s="96" t="s">
        <v>377</v>
      </c>
      <c r="B354" s="97">
        <f>'[3]By Agency-SUM (C)'!B345</f>
        <v>0</v>
      </c>
      <c r="C354" s="97">
        <f>'[3]By Agency-SUM (C)'!C345</f>
        <v>0</v>
      </c>
      <c r="D354" s="97">
        <f>'[3]By Agency-SUM (C)'!D345</f>
        <v>0</v>
      </c>
      <c r="E354" s="98">
        <f t="shared" si="119"/>
        <v>0</v>
      </c>
      <c r="F354" s="98">
        <f t="shared" si="120"/>
        <v>0</v>
      </c>
      <c r="G354" s="98">
        <f t="shared" si="121"/>
        <v>0</v>
      </c>
      <c r="H354" s="53" t="e">
        <f t="shared" si="118"/>
        <v>#DIV/0!</v>
      </c>
    </row>
    <row r="355" spans="1:18" ht="12.75" x14ac:dyDescent="0.2">
      <c r="A355" s="96" t="s">
        <v>378</v>
      </c>
      <c r="B355" s="97">
        <f>'[3]By Agency-SUM (C)'!B346</f>
        <v>0</v>
      </c>
      <c r="C355" s="97">
        <f>'[3]By Agency-SUM (C)'!C346</f>
        <v>0</v>
      </c>
      <c r="D355" s="97">
        <f>'[3]By Agency-SUM (C)'!D346</f>
        <v>0</v>
      </c>
      <c r="E355" s="98">
        <f t="shared" si="119"/>
        <v>0</v>
      </c>
      <c r="F355" s="98">
        <f t="shared" si="120"/>
        <v>0</v>
      </c>
      <c r="G355" s="98">
        <f t="shared" si="121"/>
        <v>0</v>
      </c>
      <c r="H355" s="53" t="e">
        <f t="shared" si="118"/>
        <v>#DIV/0!</v>
      </c>
    </row>
    <row r="356" spans="1:18" ht="12.75" x14ac:dyDescent="0.2">
      <c r="A356" s="99"/>
      <c r="B356" s="30"/>
      <c r="C356" s="30"/>
      <c r="D356" s="30"/>
      <c r="E356" s="98">
        <f t="shared" si="119"/>
        <v>0</v>
      </c>
      <c r="F356" s="98">
        <f t="shared" si="120"/>
        <v>0</v>
      </c>
      <c r="G356" s="98">
        <f t="shared" si="121"/>
        <v>0</v>
      </c>
      <c r="H356" s="53" t="e">
        <f t="shared" si="118"/>
        <v>#DIV/0!</v>
      </c>
    </row>
    <row r="357" spans="1:18" ht="12.75" x14ac:dyDescent="0.2">
      <c r="A357" s="94" t="s">
        <v>379</v>
      </c>
      <c r="B357" s="95">
        <f t="shared" ref="B357:G357" si="122">SUM(B358:B363)</f>
        <v>0</v>
      </c>
      <c r="C357" s="95">
        <f t="shared" si="122"/>
        <v>0</v>
      </c>
      <c r="D357" s="95">
        <f t="shared" si="122"/>
        <v>0</v>
      </c>
      <c r="E357" s="95">
        <f t="shared" si="122"/>
        <v>0</v>
      </c>
      <c r="F357" s="95">
        <f t="shared" si="122"/>
        <v>0</v>
      </c>
      <c r="G357" s="95">
        <f t="shared" si="122"/>
        <v>0</v>
      </c>
      <c r="H357" s="53" t="e">
        <f t="shared" si="118"/>
        <v>#DIV/0!</v>
      </c>
    </row>
    <row r="358" spans="1:18" ht="12.75" x14ac:dyDescent="0.2">
      <c r="A358" s="96" t="s">
        <v>380</v>
      </c>
      <c r="B358" s="97">
        <f>'[3]By Agency-SUM (C)'!B349</f>
        <v>0</v>
      </c>
      <c r="C358" s="97">
        <f>'[3]By Agency-SUM (C)'!C349</f>
        <v>0</v>
      </c>
      <c r="D358" s="97">
        <f>'[3]By Agency-SUM (C)'!D349</f>
        <v>0</v>
      </c>
      <c r="E358" s="98">
        <f t="shared" si="119"/>
        <v>0</v>
      </c>
      <c r="F358" s="98">
        <f t="shared" si="120"/>
        <v>0</v>
      </c>
      <c r="G358" s="98">
        <f t="shared" si="121"/>
        <v>0</v>
      </c>
      <c r="H358" s="53" t="e">
        <f t="shared" si="118"/>
        <v>#DIV/0!</v>
      </c>
    </row>
    <row r="359" spans="1:18" ht="12.75" x14ac:dyDescent="0.2">
      <c r="A359" s="96" t="s">
        <v>381</v>
      </c>
      <c r="B359" s="97">
        <f>'[3]By Agency-SUM (C)'!B350</f>
        <v>0</v>
      </c>
      <c r="C359" s="97">
        <f>'[3]By Agency-SUM (C)'!C350</f>
        <v>0</v>
      </c>
      <c r="D359" s="97">
        <f>'[3]By Agency-SUM (C)'!D350</f>
        <v>0</v>
      </c>
      <c r="E359" s="98">
        <f t="shared" si="119"/>
        <v>0</v>
      </c>
      <c r="F359" s="98">
        <f t="shared" si="120"/>
        <v>0</v>
      </c>
      <c r="G359" s="98">
        <f t="shared" si="121"/>
        <v>0</v>
      </c>
      <c r="H359" s="53" t="e">
        <f t="shared" si="118"/>
        <v>#DIV/0!</v>
      </c>
    </row>
    <row r="360" spans="1:18" ht="12.75" x14ac:dyDescent="0.2">
      <c r="A360" s="96" t="s">
        <v>382</v>
      </c>
      <c r="B360" s="97">
        <f>'[3]By Agency-SUM (C)'!B351</f>
        <v>0</v>
      </c>
      <c r="C360" s="97">
        <f>'[3]By Agency-SUM (C)'!C351</f>
        <v>0</v>
      </c>
      <c r="D360" s="97">
        <f>'[3]By Agency-SUM (C)'!D351</f>
        <v>0</v>
      </c>
      <c r="E360" s="98">
        <f t="shared" si="119"/>
        <v>0</v>
      </c>
      <c r="F360" s="98">
        <f t="shared" si="120"/>
        <v>0</v>
      </c>
      <c r="G360" s="98">
        <f t="shared" si="121"/>
        <v>0</v>
      </c>
      <c r="H360" s="53" t="e">
        <f t="shared" si="118"/>
        <v>#DIV/0!</v>
      </c>
    </row>
    <row r="361" spans="1:18" ht="12.75" x14ac:dyDescent="0.2">
      <c r="A361" s="96" t="s">
        <v>383</v>
      </c>
      <c r="B361" s="97">
        <f>'[3]By Agency-SUM (C)'!B352</f>
        <v>0</v>
      </c>
      <c r="C361" s="97">
        <f>'[3]By Agency-SUM (C)'!C352</f>
        <v>0</v>
      </c>
      <c r="D361" s="97">
        <f>'[3]By Agency-SUM (C)'!D352</f>
        <v>0</v>
      </c>
      <c r="E361" s="98">
        <f t="shared" si="119"/>
        <v>0</v>
      </c>
      <c r="F361" s="98">
        <f t="shared" si="120"/>
        <v>0</v>
      </c>
      <c r="G361" s="98">
        <f t="shared" si="121"/>
        <v>0</v>
      </c>
      <c r="H361" s="53" t="e">
        <f t="shared" si="118"/>
        <v>#DIV/0!</v>
      </c>
    </row>
    <row r="362" spans="1:18" ht="12.75" x14ac:dyDescent="0.2">
      <c r="A362" s="96" t="s">
        <v>384</v>
      </c>
      <c r="B362" s="97">
        <f>'[3]By Agency-SUM (C)'!B353</f>
        <v>0</v>
      </c>
      <c r="C362" s="97">
        <f>'[3]By Agency-SUM (C)'!C353</f>
        <v>0</v>
      </c>
      <c r="D362" s="97">
        <f>'[3]By Agency-SUM (C)'!D353</f>
        <v>0</v>
      </c>
      <c r="E362" s="98">
        <f t="shared" si="119"/>
        <v>0</v>
      </c>
      <c r="F362" s="98">
        <f t="shared" si="120"/>
        <v>0</v>
      </c>
      <c r="G362" s="98">
        <f t="shared" si="121"/>
        <v>0</v>
      </c>
      <c r="H362" s="53" t="e">
        <f t="shared" si="118"/>
        <v>#DIV/0!</v>
      </c>
    </row>
    <row r="363" spans="1:18" ht="12.75" x14ac:dyDescent="0.2">
      <c r="A363" s="96" t="s">
        <v>385</v>
      </c>
      <c r="B363" s="97">
        <f>'[3]By Agency-SUM (C)'!B354</f>
        <v>0</v>
      </c>
      <c r="C363" s="97">
        <f>'[3]By Agency-SUM (C)'!C354</f>
        <v>0</v>
      </c>
      <c r="D363" s="97">
        <f>'[3]By Agency-SUM (C)'!D354</f>
        <v>0</v>
      </c>
      <c r="E363" s="98">
        <f t="shared" si="119"/>
        <v>0</v>
      </c>
      <c r="F363" s="98">
        <f t="shared" si="120"/>
        <v>0</v>
      </c>
      <c r="G363" s="98">
        <f t="shared" si="121"/>
        <v>0</v>
      </c>
      <c r="H363" s="53" t="e">
        <f t="shared" si="118"/>
        <v>#DIV/0!</v>
      </c>
    </row>
    <row r="364" spans="1:18" ht="12.75" x14ac:dyDescent="0.2">
      <c r="A364" s="99"/>
      <c r="B364" s="30"/>
      <c r="C364" s="30"/>
      <c r="D364" s="30"/>
      <c r="E364" s="98">
        <f t="shared" si="119"/>
        <v>0</v>
      </c>
      <c r="F364" s="98">
        <f t="shared" si="120"/>
        <v>0</v>
      </c>
      <c r="G364" s="98">
        <f t="shared" si="121"/>
        <v>0</v>
      </c>
      <c r="H364" s="53" t="e">
        <f t="shared" si="118"/>
        <v>#DIV/0!</v>
      </c>
    </row>
    <row r="365" spans="1:18" ht="12.75" x14ac:dyDescent="0.2">
      <c r="A365" s="94" t="s">
        <v>386</v>
      </c>
      <c r="B365" s="95">
        <f t="shared" ref="B365:G365" si="123">SUM(B366:B371)</f>
        <v>0</v>
      </c>
      <c r="C365" s="95">
        <f t="shared" si="123"/>
        <v>0</v>
      </c>
      <c r="D365" s="95">
        <f t="shared" si="123"/>
        <v>0</v>
      </c>
      <c r="E365" s="95">
        <f t="shared" si="123"/>
        <v>0</v>
      </c>
      <c r="F365" s="95">
        <f t="shared" si="123"/>
        <v>0</v>
      </c>
      <c r="G365" s="95">
        <f t="shared" si="123"/>
        <v>0</v>
      </c>
      <c r="H365" s="53" t="e">
        <f t="shared" si="118"/>
        <v>#DIV/0!</v>
      </c>
      <c r="N365" s="87"/>
      <c r="O365" s="87"/>
      <c r="P365" s="87"/>
      <c r="Q365" s="87"/>
      <c r="R365" s="87"/>
    </row>
    <row r="366" spans="1:18" ht="12.75" x14ac:dyDescent="0.2">
      <c r="A366" s="96" t="s">
        <v>387</v>
      </c>
      <c r="B366" s="97">
        <f>'[3]By Agency-SUM (C)'!B357</f>
        <v>0</v>
      </c>
      <c r="C366" s="97">
        <f>'[3]By Agency-SUM (C)'!C357</f>
        <v>0</v>
      </c>
      <c r="D366" s="97">
        <f>'[3]By Agency-SUM (C)'!D357</f>
        <v>0</v>
      </c>
      <c r="E366" s="98">
        <f t="shared" si="119"/>
        <v>0</v>
      </c>
      <c r="F366" s="98">
        <f t="shared" si="120"/>
        <v>0</v>
      </c>
      <c r="G366" s="98">
        <f t="shared" si="121"/>
        <v>0</v>
      </c>
      <c r="H366" s="53" t="e">
        <f t="shared" si="118"/>
        <v>#DIV/0!</v>
      </c>
    </row>
    <row r="367" spans="1:18" ht="12.75" x14ac:dyDescent="0.2">
      <c r="A367" s="96" t="s">
        <v>388</v>
      </c>
      <c r="B367" s="97">
        <f>'[3]By Agency-SUM (C)'!B358</f>
        <v>0</v>
      </c>
      <c r="C367" s="97">
        <f>'[3]By Agency-SUM (C)'!C358</f>
        <v>0</v>
      </c>
      <c r="D367" s="97">
        <f>'[3]By Agency-SUM (C)'!D358</f>
        <v>0</v>
      </c>
      <c r="E367" s="98">
        <f t="shared" si="119"/>
        <v>0</v>
      </c>
      <c r="F367" s="98">
        <f t="shared" si="120"/>
        <v>0</v>
      </c>
      <c r="G367" s="98">
        <f t="shared" si="121"/>
        <v>0</v>
      </c>
      <c r="H367" s="53" t="e">
        <f t="shared" si="118"/>
        <v>#DIV/0!</v>
      </c>
    </row>
    <row r="368" spans="1:18" ht="12.75" x14ac:dyDescent="0.2">
      <c r="A368" s="96" t="s">
        <v>389</v>
      </c>
      <c r="B368" s="97">
        <f>'[3]By Agency-SUM (C)'!B359</f>
        <v>0</v>
      </c>
      <c r="C368" s="97">
        <f>'[3]By Agency-SUM (C)'!C359</f>
        <v>0</v>
      </c>
      <c r="D368" s="97">
        <f>'[3]By Agency-SUM (C)'!D359</f>
        <v>0</v>
      </c>
      <c r="E368" s="98">
        <f t="shared" si="119"/>
        <v>0</v>
      </c>
      <c r="F368" s="98">
        <f t="shared" si="120"/>
        <v>0</v>
      </c>
      <c r="G368" s="98">
        <f t="shared" si="121"/>
        <v>0</v>
      </c>
      <c r="H368" s="53" t="e">
        <f t="shared" si="118"/>
        <v>#DIV/0!</v>
      </c>
    </row>
    <row r="369" spans="1:8" ht="12.75" x14ac:dyDescent="0.2">
      <c r="A369" s="96" t="s">
        <v>390</v>
      </c>
      <c r="B369" s="97">
        <f>'[3]By Agency-SUM (C)'!B360</f>
        <v>0</v>
      </c>
      <c r="C369" s="97">
        <f>'[3]By Agency-SUM (C)'!C360</f>
        <v>0</v>
      </c>
      <c r="D369" s="97">
        <f>'[3]By Agency-SUM (C)'!D360</f>
        <v>0</v>
      </c>
      <c r="E369" s="98">
        <f t="shared" si="119"/>
        <v>0</v>
      </c>
      <c r="F369" s="98">
        <f t="shared" si="120"/>
        <v>0</v>
      </c>
      <c r="G369" s="98">
        <f t="shared" si="121"/>
        <v>0</v>
      </c>
      <c r="H369" s="53" t="e">
        <f t="shared" si="118"/>
        <v>#DIV/0!</v>
      </c>
    </row>
    <row r="370" spans="1:8" ht="12.75" x14ac:dyDescent="0.2">
      <c r="A370" s="96" t="s">
        <v>391</v>
      </c>
      <c r="B370" s="97">
        <f>'[3]By Agency-SUM (C)'!B361</f>
        <v>0</v>
      </c>
      <c r="C370" s="97">
        <f>'[3]By Agency-SUM (C)'!C361</f>
        <v>0</v>
      </c>
      <c r="D370" s="97">
        <f>'[3]By Agency-SUM (C)'!D361</f>
        <v>0</v>
      </c>
      <c r="E370" s="98">
        <f t="shared" si="119"/>
        <v>0</v>
      </c>
      <c r="F370" s="98">
        <f t="shared" si="120"/>
        <v>0</v>
      </c>
      <c r="G370" s="98">
        <f t="shared" si="121"/>
        <v>0</v>
      </c>
      <c r="H370" s="53" t="e">
        <f t="shared" si="118"/>
        <v>#DIV/0!</v>
      </c>
    </row>
    <row r="371" spans="1:8" ht="12.75" x14ac:dyDescent="0.2">
      <c r="A371" s="96" t="s">
        <v>392</v>
      </c>
      <c r="B371" s="97">
        <f>'[3]By Agency-SUM (C)'!B362</f>
        <v>0</v>
      </c>
      <c r="C371" s="97">
        <f>'[3]By Agency-SUM (C)'!C362</f>
        <v>0</v>
      </c>
      <c r="D371" s="97">
        <f>'[3]By Agency-SUM (C)'!D362</f>
        <v>0</v>
      </c>
      <c r="E371" s="98">
        <f t="shared" si="119"/>
        <v>0</v>
      </c>
      <c r="F371" s="98">
        <f t="shared" si="120"/>
        <v>0</v>
      </c>
      <c r="G371" s="98">
        <f t="shared" si="121"/>
        <v>0</v>
      </c>
      <c r="H371" s="53" t="e">
        <f t="shared" si="118"/>
        <v>#DIV/0!</v>
      </c>
    </row>
    <row r="372" spans="1:8" ht="12.75" x14ac:dyDescent="0.2">
      <c r="A372" s="99"/>
      <c r="B372" s="30"/>
      <c r="C372" s="30"/>
      <c r="D372" s="30"/>
      <c r="E372" s="98">
        <f t="shared" si="119"/>
        <v>0</v>
      </c>
      <c r="F372" s="98">
        <f t="shared" si="120"/>
        <v>0</v>
      </c>
      <c r="G372" s="98">
        <f t="shared" si="121"/>
        <v>0</v>
      </c>
      <c r="H372" s="53" t="e">
        <f t="shared" si="118"/>
        <v>#DIV/0!</v>
      </c>
    </row>
    <row r="373" spans="1:8" ht="12.75" x14ac:dyDescent="0.2">
      <c r="A373" s="94" t="s">
        <v>393</v>
      </c>
      <c r="B373" s="95">
        <f t="shared" ref="B373:G373" si="124">SUM(B374:B378)</f>
        <v>136355</v>
      </c>
      <c r="C373" s="95">
        <f t="shared" si="124"/>
        <v>111260</v>
      </c>
      <c r="D373" s="95">
        <f t="shared" si="124"/>
        <v>8643</v>
      </c>
      <c r="E373" s="95">
        <f t="shared" si="124"/>
        <v>119903</v>
      </c>
      <c r="F373" s="95">
        <f t="shared" si="124"/>
        <v>16452</v>
      </c>
      <c r="G373" s="95">
        <f t="shared" si="124"/>
        <v>25095</v>
      </c>
      <c r="H373" s="53">
        <f t="shared" si="118"/>
        <v>87.93443584760368</v>
      </c>
    </row>
    <row r="374" spans="1:8" ht="12.75" x14ac:dyDescent="0.2">
      <c r="A374" s="96" t="s">
        <v>394</v>
      </c>
      <c r="B374" s="97">
        <f>'[3]By Agency-SUM (C)'!B365</f>
        <v>0</v>
      </c>
      <c r="C374" s="97">
        <f>'[3]By Agency-SUM (C)'!C365</f>
        <v>0</v>
      </c>
      <c r="D374" s="97">
        <f>'[3]By Agency-SUM (C)'!D365</f>
        <v>0</v>
      </c>
      <c r="E374" s="98">
        <f t="shared" si="119"/>
        <v>0</v>
      </c>
      <c r="F374" s="98">
        <f t="shared" si="120"/>
        <v>0</v>
      </c>
      <c r="G374" s="98">
        <f t="shared" si="121"/>
        <v>0</v>
      </c>
      <c r="H374" s="53" t="e">
        <f t="shared" si="118"/>
        <v>#DIV/0!</v>
      </c>
    </row>
    <row r="375" spans="1:8" ht="12.75" x14ac:dyDescent="0.2">
      <c r="A375" s="96" t="s">
        <v>395</v>
      </c>
      <c r="B375" s="97">
        <f>'[3]By Agency-SUM (C)'!B366</f>
        <v>0</v>
      </c>
      <c r="C375" s="97">
        <f>'[3]By Agency-SUM (C)'!C366</f>
        <v>0</v>
      </c>
      <c r="D375" s="97">
        <f>'[3]By Agency-SUM (C)'!D366</f>
        <v>0</v>
      </c>
      <c r="E375" s="98">
        <f t="shared" si="119"/>
        <v>0</v>
      </c>
      <c r="F375" s="98">
        <f t="shared" si="120"/>
        <v>0</v>
      </c>
      <c r="G375" s="98">
        <f t="shared" si="121"/>
        <v>0</v>
      </c>
      <c r="H375" s="53" t="e">
        <f t="shared" si="118"/>
        <v>#DIV/0!</v>
      </c>
    </row>
    <row r="376" spans="1:8" ht="12.75" x14ac:dyDescent="0.2">
      <c r="A376" s="96" t="s">
        <v>396</v>
      </c>
      <c r="B376" s="97">
        <f>'[3]By Agency-SUM (C)'!B367</f>
        <v>0</v>
      </c>
      <c r="C376" s="97">
        <f>'[3]By Agency-SUM (C)'!C367</f>
        <v>0</v>
      </c>
      <c r="D376" s="97">
        <f>'[3]By Agency-SUM (C)'!D367</f>
        <v>0</v>
      </c>
      <c r="E376" s="98">
        <f t="shared" si="119"/>
        <v>0</v>
      </c>
      <c r="F376" s="98">
        <f t="shared" si="120"/>
        <v>0</v>
      </c>
      <c r="G376" s="98">
        <f t="shared" si="121"/>
        <v>0</v>
      </c>
      <c r="H376" s="53" t="e">
        <f t="shared" si="118"/>
        <v>#DIV/0!</v>
      </c>
    </row>
    <row r="377" spans="1:8" ht="12.75" x14ac:dyDescent="0.2">
      <c r="A377" s="96" t="s">
        <v>397</v>
      </c>
      <c r="B377" s="97">
        <f>'[3]By Agency-SUM (C)'!B368</f>
        <v>136355</v>
      </c>
      <c r="C377" s="97">
        <f>'[3]By Agency-SUM (C)'!C368</f>
        <v>111260</v>
      </c>
      <c r="D377" s="97">
        <f>'[3]By Agency-SUM (C)'!D368</f>
        <v>8643</v>
      </c>
      <c r="E377" s="98">
        <f t="shared" si="119"/>
        <v>119903</v>
      </c>
      <c r="F377" s="98">
        <f t="shared" si="120"/>
        <v>16452</v>
      </c>
      <c r="G377" s="98">
        <f t="shared" si="121"/>
        <v>25095</v>
      </c>
      <c r="H377" s="53">
        <f t="shared" si="118"/>
        <v>87.93443584760368</v>
      </c>
    </row>
    <row r="378" spans="1:8" ht="12.75" x14ac:dyDescent="0.2">
      <c r="A378" s="96" t="s">
        <v>398</v>
      </c>
      <c r="B378" s="97">
        <f>'[3]By Agency-SUM (C)'!B369</f>
        <v>0</v>
      </c>
      <c r="C378" s="97">
        <f>'[3]By Agency-SUM (C)'!C369</f>
        <v>0</v>
      </c>
      <c r="D378" s="97">
        <f>'[3]By Agency-SUM (C)'!D369</f>
        <v>0</v>
      </c>
      <c r="E378" s="98">
        <f t="shared" si="119"/>
        <v>0</v>
      </c>
      <c r="F378" s="98">
        <f t="shared" si="120"/>
        <v>0</v>
      </c>
      <c r="G378" s="98">
        <f t="shared" si="121"/>
        <v>0</v>
      </c>
      <c r="H378" s="53" t="e">
        <f t="shared" si="118"/>
        <v>#DIV/0!</v>
      </c>
    </row>
    <row r="379" spans="1:8" ht="12.75" x14ac:dyDescent="0.2">
      <c r="A379" s="99"/>
      <c r="B379" s="30"/>
      <c r="C379" s="30"/>
      <c r="D379" s="30"/>
      <c r="E379" s="98">
        <f t="shared" si="119"/>
        <v>0</v>
      </c>
      <c r="F379" s="98">
        <f t="shared" si="120"/>
        <v>0</v>
      </c>
      <c r="G379" s="98">
        <f t="shared" si="121"/>
        <v>0</v>
      </c>
      <c r="H379" s="53" t="e">
        <f t="shared" si="118"/>
        <v>#DIV/0!</v>
      </c>
    </row>
    <row r="380" spans="1:8" ht="12.75" x14ac:dyDescent="0.2">
      <c r="A380" s="94" t="s">
        <v>399</v>
      </c>
      <c r="B380" s="95">
        <f t="shared" ref="B380:G380" si="125">SUM(B381:B392)</f>
        <v>91226</v>
      </c>
      <c r="C380" s="95">
        <f t="shared" si="125"/>
        <v>62094</v>
      </c>
      <c r="D380" s="95">
        <f t="shared" si="125"/>
        <v>4296</v>
      </c>
      <c r="E380" s="95">
        <f t="shared" si="125"/>
        <v>66390</v>
      </c>
      <c r="F380" s="95">
        <f t="shared" si="125"/>
        <v>24836</v>
      </c>
      <c r="G380" s="95">
        <f t="shared" si="125"/>
        <v>29132</v>
      </c>
      <c r="H380" s="53">
        <f t="shared" si="118"/>
        <v>72.775305285773797</v>
      </c>
    </row>
    <row r="381" spans="1:8" ht="12.75" x14ac:dyDescent="0.2">
      <c r="A381" s="96" t="s">
        <v>400</v>
      </c>
      <c r="B381" s="97">
        <f>'[3]By Agency-SUM (C)'!B372</f>
        <v>0</v>
      </c>
      <c r="C381" s="97">
        <f>'[3]By Agency-SUM (C)'!C372</f>
        <v>0</v>
      </c>
      <c r="D381" s="97">
        <f>'[3]By Agency-SUM (C)'!D372</f>
        <v>0</v>
      </c>
      <c r="E381" s="98">
        <f t="shared" si="119"/>
        <v>0</v>
      </c>
      <c r="F381" s="98">
        <f t="shared" si="120"/>
        <v>0</v>
      </c>
      <c r="G381" s="98">
        <f t="shared" si="121"/>
        <v>0</v>
      </c>
      <c r="H381" s="53" t="e">
        <f t="shared" si="118"/>
        <v>#DIV/0!</v>
      </c>
    </row>
    <row r="382" spans="1:8" ht="12.75" x14ac:dyDescent="0.2">
      <c r="A382" s="96" t="s">
        <v>401</v>
      </c>
      <c r="B382" s="97">
        <f>'[3]By Agency-SUM (C)'!B373</f>
        <v>91226</v>
      </c>
      <c r="C382" s="97">
        <f>'[3]By Agency-SUM (C)'!C373</f>
        <v>62094</v>
      </c>
      <c r="D382" s="97">
        <f>'[3]By Agency-SUM (C)'!D373</f>
        <v>4296</v>
      </c>
      <c r="E382" s="98">
        <f t="shared" si="119"/>
        <v>66390</v>
      </c>
      <c r="F382" s="98">
        <f t="shared" si="120"/>
        <v>24836</v>
      </c>
      <c r="G382" s="98">
        <f t="shared" si="121"/>
        <v>29132</v>
      </c>
      <c r="H382" s="53">
        <f t="shared" si="118"/>
        <v>72.775305285773797</v>
      </c>
    </row>
    <row r="383" spans="1:8" ht="12.75" x14ac:dyDescent="0.2">
      <c r="A383" s="96" t="s">
        <v>402</v>
      </c>
      <c r="B383" s="97">
        <f>'[3]By Agency-SUM (C)'!B374</f>
        <v>0</v>
      </c>
      <c r="C383" s="97">
        <f>'[3]By Agency-SUM (C)'!C374</f>
        <v>0</v>
      </c>
      <c r="D383" s="97">
        <f>'[3]By Agency-SUM (C)'!D374</f>
        <v>0</v>
      </c>
      <c r="E383" s="98">
        <f t="shared" ref="E383" si="126">SUM(C383:D383)</f>
        <v>0</v>
      </c>
      <c r="F383" s="98">
        <f t="shared" si="120"/>
        <v>0</v>
      </c>
      <c r="G383" s="98">
        <f t="shared" si="121"/>
        <v>0</v>
      </c>
      <c r="H383" s="53" t="e">
        <f t="shared" si="118"/>
        <v>#DIV/0!</v>
      </c>
    </row>
    <row r="384" spans="1:8" ht="12.75" x14ac:dyDescent="0.2">
      <c r="A384" s="96" t="s">
        <v>403</v>
      </c>
      <c r="B384" s="97">
        <f>'[3]By Agency-SUM (C)'!B375</f>
        <v>0</v>
      </c>
      <c r="C384" s="97">
        <f>'[3]By Agency-SUM (C)'!C375</f>
        <v>0</v>
      </c>
      <c r="D384" s="97">
        <f>'[3]By Agency-SUM (C)'!D375</f>
        <v>0</v>
      </c>
      <c r="E384" s="98">
        <f t="shared" si="119"/>
        <v>0</v>
      </c>
      <c r="F384" s="98">
        <f t="shared" si="120"/>
        <v>0</v>
      </c>
      <c r="G384" s="98">
        <f t="shared" si="121"/>
        <v>0</v>
      </c>
      <c r="H384" s="53" t="e">
        <f t="shared" si="118"/>
        <v>#DIV/0!</v>
      </c>
    </row>
    <row r="385" spans="1:8" ht="12.75" x14ac:dyDescent="0.2">
      <c r="A385" s="96" t="s">
        <v>404</v>
      </c>
      <c r="B385" s="97">
        <f>'[3]By Agency-SUM (C)'!B376</f>
        <v>0</v>
      </c>
      <c r="C385" s="97">
        <f>'[3]By Agency-SUM (C)'!C376</f>
        <v>0</v>
      </c>
      <c r="D385" s="97">
        <f>'[3]By Agency-SUM (C)'!D376</f>
        <v>0</v>
      </c>
      <c r="E385" s="98">
        <f t="shared" si="119"/>
        <v>0</v>
      </c>
      <c r="F385" s="98">
        <f t="shared" si="120"/>
        <v>0</v>
      </c>
      <c r="G385" s="98">
        <f t="shared" si="121"/>
        <v>0</v>
      </c>
      <c r="H385" s="53" t="e">
        <f t="shared" si="118"/>
        <v>#DIV/0!</v>
      </c>
    </row>
    <row r="386" spans="1:8" ht="12.75" x14ac:dyDescent="0.2">
      <c r="A386" s="96" t="s">
        <v>405</v>
      </c>
      <c r="B386" s="97">
        <f>'[3]By Agency-SUM (C)'!B377</f>
        <v>0</v>
      </c>
      <c r="C386" s="97">
        <f>'[3]By Agency-SUM (C)'!C377</f>
        <v>0</v>
      </c>
      <c r="D386" s="97">
        <f>'[3]By Agency-SUM (C)'!D377</f>
        <v>0</v>
      </c>
      <c r="E386" s="98">
        <f t="shared" si="119"/>
        <v>0</v>
      </c>
      <c r="F386" s="98">
        <f t="shared" si="120"/>
        <v>0</v>
      </c>
      <c r="G386" s="98">
        <f t="shared" si="121"/>
        <v>0</v>
      </c>
      <c r="H386" s="53" t="e">
        <f t="shared" si="118"/>
        <v>#DIV/0!</v>
      </c>
    </row>
    <row r="387" spans="1:8" ht="12.75" x14ac:dyDescent="0.2">
      <c r="A387" s="96" t="s">
        <v>406</v>
      </c>
      <c r="B387" s="97">
        <f>'[3]By Agency-SUM (C)'!B378</f>
        <v>0</v>
      </c>
      <c r="C387" s="97">
        <f>'[3]By Agency-SUM (C)'!C378</f>
        <v>0</v>
      </c>
      <c r="D387" s="97">
        <f>'[3]By Agency-SUM (C)'!D378</f>
        <v>0</v>
      </c>
      <c r="E387" s="98">
        <f t="shared" si="119"/>
        <v>0</v>
      </c>
      <c r="F387" s="98">
        <f t="shared" si="120"/>
        <v>0</v>
      </c>
      <c r="G387" s="98">
        <f t="shared" si="121"/>
        <v>0</v>
      </c>
      <c r="H387" s="53" t="e">
        <f t="shared" si="118"/>
        <v>#DIV/0!</v>
      </c>
    </row>
    <row r="388" spans="1:8" ht="12.75" x14ac:dyDescent="0.2">
      <c r="A388" s="96" t="s">
        <v>407</v>
      </c>
      <c r="B388" s="97">
        <f>'[3]By Agency-SUM (C)'!B379</f>
        <v>0</v>
      </c>
      <c r="C388" s="97">
        <f>'[3]By Agency-SUM (C)'!C379</f>
        <v>0</v>
      </c>
      <c r="D388" s="97">
        <f>'[3]By Agency-SUM (C)'!D379</f>
        <v>0</v>
      </c>
      <c r="E388" s="98">
        <f t="shared" si="119"/>
        <v>0</v>
      </c>
      <c r="F388" s="98">
        <f t="shared" si="120"/>
        <v>0</v>
      </c>
      <c r="G388" s="98">
        <f t="shared" si="121"/>
        <v>0</v>
      </c>
      <c r="H388" s="53" t="e">
        <f t="shared" si="118"/>
        <v>#DIV/0!</v>
      </c>
    </row>
    <row r="389" spans="1:8" ht="12.75" x14ac:dyDescent="0.2">
      <c r="A389" s="96" t="s">
        <v>408</v>
      </c>
      <c r="B389" s="97">
        <f>'[3]By Agency-SUM (C)'!B380</f>
        <v>0</v>
      </c>
      <c r="C389" s="97">
        <f>'[3]By Agency-SUM (C)'!C380</f>
        <v>0</v>
      </c>
      <c r="D389" s="97">
        <f>'[3]By Agency-SUM (C)'!D380</f>
        <v>0</v>
      </c>
      <c r="E389" s="98">
        <f t="shared" si="119"/>
        <v>0</v>
      </c>
      <c r="F389" s="98">
        <f t="shared" si="120"/>
        <v>0</v>
      </c>
      <c r="G389" s="98">
        <f t="shared" si="121"/>
        <v>0</v>
      </c>
      <c r="H389" s="53" t="e">
        <f t="shared" si="118"/>
        <v>#DIV/0!</v>
      </c>
    </row>
    <row r="390" spans="1:8" ht="12.75" x14ac:dyDescent="0.2">
      <c r="A390" s="96" t="s">
        <v>409</v>
      </c>
      <c r="B390" s="97">
        <f>'[3]By Agency-SUM (C)'!B381</f>
        <v>0</v>
      </c>
      <c r="C390" s="97">
        <f>'[3]By Agency-SUM (C)'!C381</f>
        <v>0</v>
      </c>
      <c r="D390" s="97">
        <f>'[3]By Agency-SUM (C)'!D381</f>
        <v>0</v>
      </c>
      <c r="E390" s="98">
        <f t="shared" si="119"/>
        <v>0</v>
      </c>
      <c r="F390" s="98">
        <f t="shared" si="120"/>
        <v>0</v>
      </c>
      <c r="G390" s="98">
        <f t="shared" si="121"/>
        <v>0</v>
      </c>
      <c r="H390" s="53" t="e">
        <f t="shared" si="118"/>
        <v>#DIV/0!</v>
      </c>
    </row>
    <row r="391" spans="1:8" ht="12.75" x14ac:dyDescent="0.2">
      <c r="A391" s="96" t="s">
        <v>410</v>
      </c>
      <c r="B391" s="97">
        <f>'[3]By Agency-SUM (C)'!B382</f>
        <v>0</v>
      </c>
      <c r="C391" s="97">
        <f>'[3]By Agency-SUM (C)'!C382</f>
        <v>0</v>
      </c>
      <c r="D391" s="97">
        <f>'[3]By Agency-SUM (C)'!D382</f>
        <v>0</v>
      </c>
      <c r="E391" s="98">
        <f t="shared" si="119"/>
        <v>0</v>
      </c>
      <c r="F391" s="98">
        <f t="shared" si="120"/>
        <v>0</v>
      </c>
      <c r="G391" s="98">
        <f t="shared" si="121"/>
        <v>0</v>
      </c>
      <c r="H391" s="53" t="e">
        <f t="shared" si="118"/>
        <v>#DIV/0!</v>
      </c>
    </row>
    <row r="392" spans="1:8" ht="12.75" x14ac:dyDescent="0.2">
      <c r="A392" s="96" t="s">
        <v>411</v>
      </c>
      <c r="B392" s="97">
        <f>'[3]By Agency-SUM (C)'!B383</f>
        <v>0</v>
      </c>
      <c r="C392" s="97">
        <f>'[3]By Agency-SUM (C)'!C383</f>
        <v>0</v>
      </c>
      <c r="D392" s="97">
        <f>'[3]By Agency-SUM (C)'!D383</f>
        <v>0</v>
      </c>
      <c r="E392" s="98">
        <f t="shared" si="119"/>
        <v>0</v>
      </c>
      <c r="F392" s="98">
        <f t="shared" si="120"/>
        <v>0</v>
      </c>
      <c r="G392" s="98">
        <f t="shared" si="121"/>
        <v>0</v>
      </c>
      <c r="H392" s="53" t="e">
        <f t="shared" si="118"/>
        <v>#DIV/0!</v>
      </c>
    </row>
    <row r="393" spans="1:8" ht="12.75" x14ac:dyDescent="0.2">
      <c r="A393" s="99"/>
      <c r="B393" s="30"/>
      <c r="C393" s="30"/>
      <c r="D393" s="30"/>
      <c r="E393" s="98">
        <f t="shared" si="119"/>
        <v>0</v>
      </c>
      <c r="F393" s="98">
        <f t="shared" si="120"/>
        <v>0</v>
      </c>
      <c r="G393" s="98">
        <f t="shared" si="121"/>
        <v>0</v>
      </c>
      <c r="H393" s="53" t="e">
        <f t="shared" si="118"/>
        <v>#DIV/0!</v>
      </c>
    </row>
    <row r="394" spans="1:8" ht="12.75" x14ac:dyDescent="0.2">
      <c r="A394" s="94" t="s">
        <v>412</v>
      </c>
      <c r="B394" s="95">
        <f t="shared" ref="B394:G394" si="127">SUM(B395:B399)</f>
        <v>0</v>
      </c>
      <c r="C394" s="95">
        <f t="shared" si="127"/>
        <v>0</v>
      </c>
      <c r="D394" s="95">
        <f t="shared" si="127"/>
        <v>0</v>
      </c>
      <c r="E394" s="95">
        <f t="shared" si="127"/>
        <v>0</v>
      </c>
      <c r="F394" s="95">
        <f t="shared" si="127"/>
        <v>0</v>
      </c>
      <c r="G394" s="95">
        <f t="shared" si="127"/>
        <v>0</v>
      </c>
      <c r="H394" s="53" t="e">
        <f t="shared" si="118"/>
        <v>#DIV/0!</v>
      </c>
    </row>
    <row r="395" spans="1:8" ht="12.75" x14ac:dyDescent="0.2">
      <c r="A395" s="96" t="s">
        <v>413</v>
      </c>
      <c r="B395" s="97">
        <f>'[3]By Agency-SUM (C)'!B386</f>
        <v>0</v>
      </c>
      <c r="C395" s="97">
        <f>'[3]By Agency-SUM (C)'!C386</f>
        <v>0</v>
      </c>
      <c r="D395" s="97">
        <f>'[3]By Agency-SUM (C)'!D386</f>
        <v>0</v>
      </c>
      <c r="E395" s="98">
        <f t="shared" si="119"/>
        <v>0</v>
      </c>
      <c r="F395" s="98">
        <f t="shared" si="120"/>
        <v>0</v>
      </c>
      <c r="G395" s="98">
        <f t="shared" si="121"/>
        <v>0</v>
      </c>
      <c r="H395" s="53" t="e">
        <f t="shared" si="118"/>
        <v>#DIV/0!</v>
      </c>
    </row>
    <row r="396" spans="1:8" ht="12.75" x14ac:dyDescent="0.2">
      <c r="A396" s="96" t="s">
        <v>414</v>
      </c>
      <c r="B396" s="97">
        <f>'[3]By Agency-SUM (C)'!B387</f>
        <v>0</v>
      </c>
      <c r="C396" s="97">
        <f>'[3]By Agency-SUM (C)'!C387</f>
        <v>0</v>
      </c>
      <c r="D396" s="97">
        <f>'[3]By Agency-SUM (C)'!D387</f>
        <v>0</v>
      </c>
      <c r="E396" s="98">
        <f t="shared" si="119"/>
        <v>0</v>
      </c>
      <c r="F396" s="98">
        <f t="shared" si="120"/>
        <v>0</v>
      </c>
      <c r="G396" s="98">
        <f t="shared" si="121"/>
        <v>0</v>
      </c>
      <c r="H396" s="53" t="e">
        <f t="shared" si="118"/>
        <v>#DIV/0!</v>
      </c>
    </row>
    <row r="397" spans="1:8" ht="12.75" x14ac:dyDescent="0.2">
      <c r="A397" s="96" t="s">
        <v>415</v>
      </c>
      <c r="B397" s="97">
        <f>'[3]By Agency-SUM (C)'!B388</f>
        <v>0</v>
      </c>
      <c r="C397" s="97">
        <f>'[3]By Agency-SUM (C)'!C388</f>
        <v>0</v>
      </c>
      <c r="D397" s="97">
        <f>'[3]By Agency-SUM (C)'!D388</f>
        <v>0</v>
      </c>
      <c r="E397" s="98">
        <f t="shared" si="119"/>
        <v>0</v>
      </c>
      <c r="F397" s="98">
        <f t="shared" si="120"/>
        <v>0</v>
      </c>
      <c r="G397" s="98">
        <f t="shared" si="121"/>
        <v>0</v>
      </c>
      <c r="H397" s="53" t="e">
        <f t="shared" si="118"/>
        <v>#DIV/0!</v>
      </c>
    </row>
    <row r="398" spans="1:8" ht="12.75" x14ac:dyDescent="0.2">
      <c r="A398" s="96" t="s">
        <v>416</v>
      </c>
      <c r="B398" s="97">
        <f>'[3]By Agency-SUM (C)'!B389</f>
        <v>0</v>
      </c>
      <c r="C398" s="97">
        <f>'[3]By Agency-SUM (C)'!C389</f>
        <v>0</v>
      </c>
      <c r="D398" s="97">
        <f>'[3]By Agency-SUM (C)'!D389</f>
        <v>0</v>
      </c>
      <c r="E398" s="98">
        <f t="shared" si="119"/>
        <v>0</v>
      </c>
      <c r="F398" s="98">
        <f t="shared" si="120"/>
        <v>0</v>
      </c>
      <c r="G398" s="98">
        <f t="shared" si="121"/>
        <v>0</v>
      </c>
      <c r="H398" s="53" t="e">
        <f t="shared" si="118"/>
        <v>#DIV/0!</v>
      </c>
    </row>
    <row r="399" spans="1:8" ht="12.75" x14ac:dyDescent="0.2">
      <c r="A399" s="96" t="s">
        <v>417</v>
      </c>
      <c r="B399" s="97">
        <f>'[3]By Agency-SUM (C)'!B390</f>
        <v>0</v>
      </c>
      <c r="C399" s="97">
        <f>'[3]By Agency-SUM (C)'!C390</f>
        <v>0</v>
      </c>
      <c r="D399" s="97">
        <f>'[3]By Agency-SUM (C)'!D390</f>
        <v>0</v>
      </c>
      <c r="E399" s="98">
        <f t="shared" si="119"/>
        <v>0</v>
      </c>
      <c r="F399" s="98">
        <f t="shared" si="120"/>
        <v>0</v>
      </c>
      <c r="G399" s="98">
        <f t="shared" si="121"/>
        <v>0</v>
      </c>
      <c r="H399" s="53" t="e">
        <f t="shared" si="118"/>
        <v>#DIV/0!</v>
      </c>
    </row>
    <row r="400" spans="1:8" ht="12.75" x14ac:dyDescent="0.2">
      <c r="A400" s="99"/>
      <c r="B400" s="30"/>
      <c r="C400" s="30"/>
      <c r="D400" s="30"/>
      <c r="E400" s="98">
        <f t="shared" si="119"/>
        <v>0</v>
      </c>
      <c r="F400" s="98">
        <f t="shared" si="120"/>
        <v>0</v>
      </c>
      <c r="G400" s="98">
        <f t="shared" si="121"/>
        <v>0</v>
      </c>
      <c r="H400" s="53" t="e">
        <f t="shared" si="118"/>
        <v>#DIV/0!</v>
      </c>
    </row>
    <row r="401" spans="1:8" ht="12.75" x14ac:dyDescent="0.2">
      <c r="A401" s="94" t="s">
        <v>418</v>
      </c>
      <c r="B401" s="95">
        <f t="shared" ref="B401:G401" si="128">SUM(B402:B407)</f>
        <v>0</v>
      </c>
      <c r="C401" s="95">
        <f t="shared" si="128"/>
        <v>0</v>
      </c>
      <c r="D401" s="95">
        <f t="shared" si="128"/>
        <v>0</v>
      </c>
      <c r="E401" s="95">
        <f t="shared" si="128"/>
        <v>0</v>
      </c>
      <c r="F401" s="95">
        <f t="shared" si="128"/>
        <v>0</v>
      </c>
      <c r="G401" s="95">
        <f t="shared" si="128"/>
        <v>0</v>
      </c>
      <c r="H401" s="53" t="e">
        <f t="shared" si="118"/>
        <v>#DIV/0!</v>
      </c>
    </row>
    <row r="402" spans="1:8" ht="12.75" x14ac:dyDescent="0.2">
      <c r="A402" s="96" t="s">
        <v>419</v>
      </c>
      <c r="B402" s="97">
        <f>'[3]By Agency-SUM (C)'!B393</f>
        <v>0</v>
      </c>
      <c r="C402" s="97">
        <f>'[3]By Agency-SUM (C)'!C393</f>
        <v>0</v>
      </c>
      <c r="D402" s="97">
        <f>'[3]By Agency-SUM (C)'!D393</f>
        <v>0</v>
      </c>
      <c r="E402" s="98">
        <f t="shared" si="119"/>
        <v>0</v>
      </c>
      <c r="F402" s="98">
        <f t="shared" si="120"/>
        <v>0</v>
      </c>
      <c r="G402" s="98">
        <f t="shared" si="121"/>
        <v>0</v>
      </c>
      <c r="H402" s="53" t="e">
        <f t="shared" si="118"/>
        <v>#DIV/0!</v>
      </c>
    </row>
    <row r="403" spans="1:8" ht="12.75" x14ac:dyDescent="0.2">
      <c r="A403" s="96" t="s">
        <v>420</v>
      </c>
      <c r="B403" s="97">
        <f>'[3]By Agency-SUM (C)'!B394</f>
        <v>0</v>
      </c>
      <c r="C403" s="97">
        <f>'[3]By Agency-SUM (C)'!C394</f>
        <v>0</v>
      </c>
      <c r="D403" s="97">
        <f>'[3]By Agency-SUM (C)'!D394</f>
        <v>0</v>
      </c>
      <c r="E403" s="98">
        <f t="shared" si="119"/>
        <v>0</v>
      </c>
      <c r="F403" s="98">
        <f t="shared" si="120"/>
        <v>0</v>
      </c>
      <c r="G403" s="98">
        <f t="shared" si="121"/>
        <v>0</v>
      </c>
      <c r="H403" s="53" t="e">
        <f t="shared" si="118"/>
        <v>#DIV/0!</v>
      </c>
    </row>
    <row r="404" spans="1:8" ht="12.75" x14ac:dyDescent="0.2">
      <c r="A404" s="96" t="s">
        <v>421</v>
      </c>
      <c r="B404" s="97">
        <f>'[3]By Agency-SUM (C)'!B395</f>
        <v>0</v>
      </c>
      <c r="C404" s="97">
        <f>'[3]By Agency-SUM (C)'!C395</f>
        <v>0</v>
      </c>
      <c r="D404" s="97">
        <f>'[3]By Agency-SUM (C)'!D395</f>
        <v>0</v>
      </c>
      <c r="E404" s="98">
        <f t="shared" si="119"/>
        <v>0</v>
      </c>
      <c r="F404" s="98">
        <f t="shared" si="120"/>
        <v>0</v>
      </c>
      <c r="G404" s="98">
        <f t="shared" si="121"/>
        <v>0</v>
      </c>
      <c r="H404" s="53" t="e">
        <f t="shared" si="118"/>
        <v>#DIV/0!</v>
      </c>
    </row>
    <row r="405" spans="1:8" ht="12.75" x14ac:dyDescent="0.2">
      <c r="A405" s="96" t="s">
        <v>422</v>
      </c>
      <c r="B405" s="97">
        <f>'[3]By Agency-SUM (C)'!B396</f>
        <v>0</v>
      </c>
      <c r="C405" s="97">
        <f>'[3]By Agency-SUM (C)'!C396</f>
        <v>0</v>
      </c>
      <c r="D405" s="97">
        <f>'[3]By Agency-SUM (C)'!D396</f>
        <v>0</v>
      </c>
      <c r="E405" s="98">
        <f t="shared" si="119"/>
        <v>0</v>
      </c>
      <c r="F405" s="98">
        <f t="shared" si="120"/>
        <v>0</v>
      </c>
      <c r="G405" s="98">
        <f t="shared" si="121"/>
        <v>0</v>
      </c>
      <c r="H405" s="53" t="e">
        <f t="shared" si="118"/>
        <v>#DIV/0!</v>
      </c>
    </row>
    <row r="406" spans="1:8" ht="12.75" x14ac:dyDescent="0.2">
      <c r="A406" s="96" t="s">
        <v>423</v>
      </c>
      <c r="B406" s="97">
        <f>'[3]By Agency-SUM (C)'!B397</f>
        <v>0</v>
      </c>
      <c r="C406" s="97">
        <f>'[3]By Agency-SUM (C)'!C397</f>
        <v>0</v>
      </c>
      <c r="D406" s="97">
        <f>'[3]By Agency-SUM (C)'!D397</f>
        <v>0</v>
      </c>
      <c r="E406" s="98">
        <f t="shared" si="119"/>
        <v>0</v>
      </c>
      <c r="F406" s="98">
        <f t="shared" si="120"/>
        <v>0</v>
      </c>
      <c r="G406" s="98">
        <f t="shared" si="121"/>
        <v>0</v>
      </c>
      <c r="H406" s="53" t="e">
        <f t="shared" si="118"/>
        <v>#DIV/0!</v>
      </c>
    </row>
    <row r="407" spans="1:8" ht="12.75" x14ac:dyDescent="0.2">
      <c r="A407" s="96" t="s">
        <v>424</v>
      </c>
      <c r="B407" s="97">
        <f>'[3]By Agency-SUM (C)'!B398</f>
        <v>0</v>
      </c>
      <c r="C407" s="97">
        <f>'[3]By Agency-SUM (C)'!C398</f>
        <v>0</v>
      </c>
      <c r="D407" s="97">
        <f>'[3]By Agency-SUM (C)'!D398</f>
        <v>0</v>
      </c>
      <c r="E407" s="98">
        <f t="shared" si="119"/>
        <v>0</v>
      </c>
      <c r="F407" s="98">
        <f t="shared" si="120"/>
        <v>0</v>
      </c>
      <c r="G407" s="98">
        <f t="shared" si="121"/>
        <v>0</v>
      </c>
      <c r="H407" s="53" t="e">
        <f t="shared" ref="H407:H470" si="129">E407/B407*100</f>
        <v>#DIV/0!</v>
      </c>
    </row>
    <row r="408" spans="1:8" ht="12.75" x14ac:dyDescent="0.2">
      <c r="A408" s="99"/>
      <c r="B408" s="30"/>
      <c r="C408" s="30"/>
      <c r="D408" s="30"/>
      <c r="E408" s="98">
        <f t="shared" ref="E408:E471" si="130">SUM(C408:D408)</f>
        <v>0</v>
      </c>
      <c r="F408" s="98">
        <f t="shared" ref="F408:F471" si="131">B408-E408</f>
        <v>0</v>
      </c>
      <c r="G408" s="98">
        <f t="shared" ref="G408:G471" si="132">B408-C408</f>
        <v>0</v>
      </c>
      <c r="H408" s="53" t="e">
        <f t="shared" si="129"/>
        <v>#DIV/0!</v>
      </c>
    </row>
    <row r="409" spans="1:8" ht="12.75" x14ac:dyDescent="0.2">
      <c r="A409" s="94" t="s">
        <v>425</v>
      </c>
      <c r="B409" s="95">
        <f t="shared" ref="B409:G409" si="133">SUM(B410:B418)</f>
        <v>0</v>
      </c>
      <c r="C409" s="95">
        <f t="shared" si="133"/>
        <v>0</v>
      </c>
      <c r="D409" s="95">
        <f t="shared" si="133"/>
        <v>0</v>
      </c>
      <c r="E409" s="95">
        <f t="shared" si="133"/>
        <v>0</v>
      </c>
      <c r="F409" s="95">
        <f t="shared" si="133"/>
        <v>0</v>
      </c>
      <c r="G409" s="95">
        <f t="shared" si="133"/>
        <v>0</v>
      </c>
      <c r="H409" s="53" t="e">
        <f t="shared" si="129"/>
        <v>#DIV/0!</v>
      </c>
    </row>
    <row r="410" spans="1:8" ht="12.75" x14ac:dyDescent="0.2">
      <c r="A410" s="96" t="s">
        <v>426</v>
      </c>
      <c r="B410" s="97">
        <f>'[3]By Agency-SUM (C)'!B401</f>
        <v>0</v>
      </c>
      <c r="C410" s="97">
        <f>'[3]By Agency-SUM (C)'!C401</f>
        <v>0</v>
      </c>
      <c r="D410" s="97">
        <f>'[3]By Agency-SUM (C)'!D401</f>
        <v>0</v>
      </c>
      <c r="E410" s="98">
        <f t="shared" si="130"/>
        <v>0</v>
      </c>
      <c r="F410" s="98">
        <f t="shared" si="131"/>
        <v>0</v>
      </c>
      <c r="G410" s="98">
        <f t="shared" si="132"/>
        <v>0</v>
      </c>
      <c r="H410" s="53" t="e">
        <f t="shared" si="129"/>
        <v>#DIV/0!</v>
      </c>
    </row>
    <row r="411" spans="1:8" ht="12.75" x14ac:dyDescent="0.2">
      <c r="A411" s="96" t="s">
        <v>427</v>
      </c>
      <c r="B411" s="97">
        <f>'[3]By Agency-SUM (C)'!B402</f>
        <v>0</v>
      </c>
      <c r="C411" s="97">
        <f>'[3]By Agency-SUM (C)'!C402</f>
        <v>0</v>
      </c>
      <c r="D411" s="97">
        <f>'[3]By Agency-SUM (C)'!D402</f>
        <v>0</v>
      </c>
      <c r="E411" s="98">
        <f t="shared" si="130"/>
        <v>0</v>
      </c>
      <c r="F411" s="98">
        <f t="shared" si="131"/>
        <v>0</v>
      </c>
      <c r="G411" s="98">
        <f t="shared" si="132"/>
        <v>0</v>
      </c>
      <c r="H411" s="53" t="e">
        <f t="shared" si="129"/>
        <v>#DIV/0!</v>
      </c>
    </row>
    <row r="412" spans="1:8" ht="12.75" x14ac:dyDescent="0.2">
      <c r="A412" s="96" t="s">
        <v>428</v>
      </c>
      <c r="B412" s="97">
        <f>'[3]By Agency-SUM (C)'!B403</f>
        <v>0</v>
      </c>
      <c r="C412" s="97">
        <f>'[3]By Agency-SUM (C)'!C403</f>
        <v>0</v>
      </c>
      <c r="D412" s="97">
        <f>'[3]By Agency-SUM (C)'!D403</f>
        <v>0</v>
      </c>
      <c r="E412" s="98">
        <f t="shared" si="130"/>
        <v>0</v>
      </c>
      <c r="F412" s="98">
        <f t="shared" si="131"/>
        <v>0</v>
      </c>
      <c r="G412" s="98">
        <f t="shared" si="132"/>
        <v>0</v>
      </c>
      <c r="H412" s="53" t="e">
        <f t="shared" si="129"/>
        <v>#DIV/0!</v>
      </c>
    </row>
    <row r="413" spans="1:8" ht="12.75" x14ac:dyDescent="0.2">
      <c r="A413" s="96" t="s">
        <v>429</v>
      </c>
      <c r="B413" s="97">
        <f>'[3]By Agency-SUM (C)'!B404</f>
        <v>0</v>
      </c>
      <c r="C413" s="97">
        <f>'[3]By Agency-SUM (C)'!C404</f>
        <v>0</v>
      </c>
      <c r="D413" s="97">
        <f>'[3]By Agency-SUM (C)'!D404</f>
        <v>0</v>
      </c>
      <c r="E413" s="98">
        <f t="shared" si="130"/>
        <v>0</v>
      </c>
      <c r="F413" s="98">
        <f t="shared" si="131"/>
        <v>0</v>
      </c>
      <c r="G413" s="98">
        <f t="shared" si="132"/>
        <v>0</v>
      </c>
      <c r="H413" s="53" t="e">
        <f t="shared" si="129"/>
        <v>#DIV/0!</v>
      </c>
    </row>
    <row r="414" spans="1:8" ht="12.75" x14ac:dyDescent="0.2">
      <c r="A414" s="96" t="s">
        <v>430</v>
      </c>
      <c r="B414" s="97">
        <f>'[3]By Agency-SUM (C)'!B405</f>
        <v>0</v>
      </c>
      <c r="C414" s="97">
        <f>'[3]By Agency-SUM (C)'!C405</f>
        <v>0</v>
      </c>
      <c r="D414" s="97">
        <f>'[3]By Agency-SUM (C)'!D405</f>
        <v>0</v>
      </c>
      <c r="E414" s="98">
        <f t="shared" si="130"/>
        <v>0</v>
      </c>
      <c r="F414" s="98">
        <f t="shared" si="131"/>
        <v>0</v>
      </c>
      <c r="G414" s="98">
        <f t="shared" si="132"/>
        <v>0</v>
      </c>
      <c r="H414" s="53" t="e">
        <f t="shared" si="129"/>
        <v>#DIV/0!</v>
      </c>
    </row>
    <row r="415" spans="1:8" ht="12.75" x14ac:dyDescent="0.2">
      <c r="A415" s="96" t="s">
        <v>431</v>
      </c>
      <c r="B415" s="97">
        <f>'[3]By Agency-SUM (C)'!B406</f>
        <v>0</v>
      </c>
      <c r="C415" s="97">
        <f>'[3]By Agency-SUM (C)'!C406</f>
        <v>0</v>
      </c>
      <c r="D415" s="97">
        <f>'[3]By Agency-SUM (C)'!D406</f>
        <v>0</v>
      </c>
      <c r="E415" s="98">
        <f t="shared" si="130"/>
        <v>0</v>
      </c>
      <c r="F415" s="98">
        <f t="shared" si="131"/>
        <v>0</v>
      </c>
      <c r="G415" s="98">
        <f t="shared" si="132"/>
        <v>0</v>
      </c>
      <c r="H415" s="53" t="e">
        <f t="shared" si="129"/>
        <v>#DIV/0!</v>
      </c>
    </row>
    <row r="416" spans="1:8" ht="12.75" x14ac:dyDescent="0.2">
      <c r="A416" s="96" t="s">
        <v>432</v>
      </c>
      <c r="B416" s="97">
        <f>'[3]By Agency-SUM (C)'!B407</f>
        <v>0</v>
      </c>
      <c r="C416" s="97">
        <f>'[3]By Agency-SUM (C)'!C407</f>
        <v>0</v>
      </c>
      <c r="D416" s="97">
        <f>'[3]By Agency-SUM (C)'!D407</f>
        <v>0</v>
      </c>
      <c r="E416" s="98">
        <f t="shared" si="130"/>
        <v>0</v>
      </c>
      <c r="F416" s="98">
        <f t="shared" si="131"/>
        <v>0</v>
      </c>
      <c r="G416" s="98">
        <f t="shared" si="132"/>
        <v>0</v>
      </c>
      <c r="H416" s="53" t="e">
        <f t="shared" si="129"/>
        <v>#DIV/0!</v>
      </c>
    </row>
    <row r="417" spans="1:8" ht="12.75" x14ac:dyDescent="0.2">
      <c r="A417" s="96" t="s">
        <v>433</v>
      </c>
      <c r="B417" s="97">
        <f>'[3]By Agency-SUM (C)'!B408</f>
        <v>0</v>
      </c>
      <c r="C417" s="97">
        <f>'[3]By Agency-SUM (C)'!C408</f>
        <v>0</v>
      </c>
      <c r="D417" s="97">
        <f>'[3]By Agency-SUM (C)'!D408</f>
        <v>0</v>
      </c>
      <c r="E417" s="98">
        <f t="shared" si="130"/>
        <v>0</v>
      </c>
      <c r="F417" s="98">
        <f t="shared" si="131"/>
        <v>0</v>
      </c>
      <c r="G417" s="98">
        <f t="shared" si="132"/>
        <v>0</v>
      </c>
      <c r="H417" s="53" t="e">
        <f t="shared" si="129"/>
        <v>#DIV/0!</v>
      </c>
    </row>
    <row r="418" spans="1:8" ht="12.75" x14ac:dyDescent="0.2">
      <c r="A418" s="96" t="s">
        <v>434</v>
      </c>
      <c r="B418" s="97">
        <f>'[3]By Agency-SUM (C)'!B409</f>
        <v>0</v>
      </c>
      <c r="C418" s="97">
        <f>'[3]By Agency-SUM (C)'!C409</f>
        <v>0</v>
      </c>
      <c r="D418" s="97">
        <f>'[3]By Agency-SUM (C)'!D409</f>
        <v>0</v>
      </c>
      <c r="E418" s="98">
        <f t="shared" si="130"/>
        <v>0</v>
      </c>
      <c r="F418" s="98">
        <f t="shared" si="131"/>
        <v>0</v>
      </c>
      <c r="G418" s="98">
        <f t="shared" si="132"/>
        <v>0</v>
      </c>
      <c r="H418" s="53" t="e">
        <f t="shared" si="129"/>
        <v>#DIV/0!</v>
      </c>
    </row>
    <row r="419" spans="1:8" ht="12.75" x14ac:dyDescent="0.2">
      <c r="A419" s="99"/>
      <c r="B419" s="30"/>
      <c r="C419" s="30"/>
      <c r="D419" s="30"/>
      <c r="E419" s="98">
        <f t="shared" si="130"/>
        <v>0</v>
      </c>
      <c r="F419" s="98">
        <f t="shared" si="131"/>
        <v>0</v>
      </c>
      <c r="G419" s="98">
        <f t="shared" si="132"/>
        <v>0</v>
      </c>
      <c r="H419" s="53" t="e">
        <f t="shared" si="129"/>
        <v>#DIV/0!</v>
      </c>
    </row>
    <row r="420" spans="1:8" ht="12.75" x14ac:dyDescent="0.2">
      <c r="A420" s="94" t="s">
        <v>435</v>
      </c>
      <c r="B420" s="95">
        <f t="shared" ref="B420:G420" si="134">SUM(B421:B431)</f>
        <v>74450</v>
      </c>
      <c r="C420" s="95">
        <f t="shared" si="134"/>
        <v>43616</v>
      </c>
      <c r="D420" s="95">
        <f t="shared" si="134"/>
        <v>261</v>
      </c>
      <c r="E420" s="95">
        <f t="shared" si="134"/>
        <v>43877</v>
      </c>
      <c r="F420" s="95">
        <f t="shared" si="134"/>
        <v>30573</v>
      </c>
      <c r="G420" s="95">
        <f t="shared" si="134"/>
        <v>30834</v>
      </c>
      <c r="H420" s="53">
        <f t="shared" si="129"/>
        <v>58.93485560779046</v>
      </c>
    </row>
    <row r="421" spans="1:8" ht="12.75" x14ac:dyDescent="0.2">
      <c r="A421" s="100" t="s">
        <v>436</v>
      </c>
      <c r="B421" s="97">
        <f>'[3]By Agency-SUM (C)'!B412</f>
        <v>0</v>
      </c>
      <c r="C421" s="97">
        <f>'[3]By Agency-SUM (C)'!C412</f>
        <v>0</v>
      </c>
      <c r="D421" s="97">
        <f>'[3]By Agency-SUM (C)'!D412</f>
        <v>0</v>
      </c>
      <c r="E421" s="98">
        <f t="shared" si="130"/>
        <v>0</v>
      </c>
      <c r="F421" s="98">
        <f t="shared" si="131"/>
        <v>0</v>
      </c>
      <c r="G421" s="98">
        <f t="shared" si="132"/>
        <v>0</v>
      </c>
      <c r="H421" s="53" t="e">
        <f t="shared" si="129"/>
        <v>#DIV/0!</v>
      </c>
    </row>
    <row r="422" spans="1:8" ht="12.75" x14ac:dyDescent="0.2">
      <c r="A422" s="100" t="s">
        <v>437</v>
      </c>
      <c r="B422" s="97">
        <f>'[3]By Agency-SUM (C)'!B413</f>
        <v>0</v>
      </c>
      <c r="C422" s="97">
        <f>'[3]By Agency-SUM (C)'!C413</f>
        <v>0</v>
      </c>
      <c r="D422" s="97">
        <f>'[3]By Agency-SUM (C)'!D413</f>
        <v>0</v>
      </c>
      <c r="E422" s="98">
        <f t="shared" si="130"/>
        <v>0</v>
      </c>
      <c r="F422" s="98">
        <f t="shared" si="131"/>
        <v>0</v>
      </c>
      <c r="G422" s="98">
        <f t="shared" si="132"/>
        <v>0</v>
      </c>
      <c r="H422" s="53" t="e">
        <f t="shared" si="129"/>
        <v>#DIV/0!</v>
      </c>
    </row>
    <row r="423" spans="1:8" ht="12.75" x14ac:dyDescent="0.2">
      <c r="A423" s="100" t="s">
        <v>438</v>
      </c>
      <c r="B423" s="97">
        <f>'[3]By Agency-SUM (C)'!B414</f>
        <v>0</v>
      </c>
      <c r="C423" s="97">
        <f>'[3]By Agency-SUM (C)'!C414</f>
        <v>0</v>
      </c>
      <c r="D423" s="97">
        <f>'[3]By Agency-SUM (C)'!D414</f>
        <v>0</v>
      </c>
      <c r="E423" s="98">
        <f t="shared" si="130"/>
        <v>0</v>
      </c>
      <c r="F423" s="98">
        <f t="shared" si="131"/>
        <v>0</v>
      </c>
      <c r="G423" s="98">
        <f t="shared" si="132"/>
        <v>0</v>
      </c>
      <c r="H423" s="53" t="e">
        <f t="shared" si="129"/>
        <v>#DIV/0!</v>
      </c>
    </row>
    <row r="424" spans="1:8" ht="12.75" x14ac:dyDescent="0.2">
      <c r="A424" s="100" t="s">
        <v>439</v>
      </c>
      <c r="B424" s="97">
        <f>'[3]By Agency-SUM (C)'!B415</f>
        <v>0</v>
      </c>
      <c r="C424" s="97">
        <f>'[3]By Agency-SUM (C)'!C415</f>
        <v>0</v>
      </c>
      <c r="D424" s="97">
        <f>'[3]By Agency-SUM (C)'!D415</f>
        <v>0</v>
      </c>
      <c r="E424" s="98">
        <f t="shared" si="130"/>
        <v>0</v>
      </c>
      <c r="F424" s="98">
        <f t="shared" si="131"/>
        <v>0</v>
      </c>
      <c r="G424" s="98">
        <f t="shared" si="132"/>
        <v>0</v>
      </c>
      <c r="H424" s="53" t="e">
        <f t="shared" si="129"/>
        <v>#DIV/0!</v>
      </c>
    </row>
    <row r="425" spans="1:8" ht="12.75" x14ac:dyDescent="0.2">
      <c r="A425" s="100" t="s">
        <v>440</v>
      </c>
      <c r="B425" s="97">
        <f>'[3]By Agency-SUM (C)'!B416</f>
        <v>0</v>
      </c>
      <c r="C425" s="97">
        <f>'[3]By Agency-SUM (C)'!C416</f>
        <v>0</v>
      </c>
      <c r="D425" s="97">
        <f>'[3]By Agency-SUM (C)'!D416</f>
        <v>0</v>
      </c>
      <c r="E425" s="98">
        <f t="shared" si="130"/>
        <v>0</v>
      </c>
      <c r="F425" s="98">
        <f t="shared" si="131"/>
        <v>0</v>
      </c>
      <c r="G425" s="98">
        <f t="shared" si="132"/>
        <v>0</v>
      </c>
      <c r="H425" s="53" t="e">
        <f t="shared" si="129"/>
        <v>#DIV/0!</v>
      </c>
    </row>
    <row r="426" spans="1:8" ht="12.75" x14ac:dyDescent="0.2">
      <c r="A426" s="100" t="s">
        <v>441</v>
      </c>
      <c r="B426" s="97">
        <f>'[3]By Agency-SUM (C)'!B417</f>
        <v>0</v>
      </c>
      <c r="C426" s="97">
        <f>'[3]By Agency-SUM (C)'!C417</f>
        <v>0</v>
      </c>
      <c r="D426" s="97">
        <f>'[3]By Agency-SUM (C)'!D417</f>
        <v>0</v>
      </c>
      <c r="E426" s="98">
        <f t="shared" si="130"/>
        <v>0</v>
      </c>
      <c r="F426" s="98">
        <f t="shared" si="131"/>
        <v>0</v>
      </c>
      <c r="G426" s="98">
        <f t="shared" si="132"/>
        <v>0</v>
      </c>
      <c r="H426" s="53" t="e">
        <f t="shared" si="129"/>
        <v>#DIV/0!</v>
      </c>
    </row>
    <row r="427" spans="1:8" ht="12.75" x14ac:dyDescent="0.2">
      <c r="A427" s="101" t="s">
        <v>442</v>
      </c>
      <c r="B427" s="97">
        <f>'[3]By Agency-SUM (C)'!B418</f>
        <v>0</v>
      </c>
      <c r="C427" s="97">
        <f>'[3]By Agency-SUM (C)'!C418</f>
        <v>0</v>
      </c>
      <c r="D427" s="97">
        <f>'[3]By Agency-SUM (C)'!D418</f>
        <v>0</v>
      </c>
      <c r="E427" s="98">
        <f t="shared" si="130"/>
        <v>0</v>
      </c>
      <c r="F427" s="98">
        <f t="shared" si="131"/>
        <v>0</v>
      </c>
      <c r="G427" s="98">
        <f t="shared" si="132"/>
        <v>0</v>
      </c>
      <c r="H427" s="53" t="e">
        <f t="shared" si="129"/>
        <v>#DIV/0!</v>
      </c>
    </row>
    <row r="428" spans="1:8" ht="12.75" x14ac:dyDescent="0.2">
      <c r="A428" s="100" t="s">
        <v>443</v>
      </c>
      <c r="B428" s="97">
        <f>'[3]By Agency-SUM (C)'!B419</f>
        <v>0</v>
      </c>
      <c r="C428" s="97">
        <f>'[3]By Agency-SUM (C)'!C419</f>
        <v>0</v>
      </c>
      <c r="D428" s="97">
        <f>'[3]By Agency-SUM (C)'!D419</f>
        <v>0</v>
      </c>
      <c r="E428" s="98">
        <f t="shared" si="130"/>
        <v>0</v>
      </c>
      <c r="F428" s="98">
        <f t="shared" si="131"/>
        <v>0</v>
      </c>
      <c r="G428" s="98">
        <f t="shared" si="132"/>
        <v>0</v>
      </c>
      <c r="H428" s="53" t="e">
        <f t="shared" si="129"/>
        <v>#DIV/0!</v>
      </c>
    </row>
    <row r="429" spans="1:8" ht="12.75" x14ac:dyDescent="0.2">
      <c r="A429" s="100" t="s">
        <v>444</v>
      </c>
      <c r="B429" s="97">
        <f>'[3]By Agency-SUM (C)'!B420</f>
        <v>74450</v>
      </c>
      <c r="C429" s="97">
        <f>'[3]By Agency-SUM (C)'!C420</f>
        <v>43616</v>
      </c>
      <c r="D429" s="97">
        <f>'[3]By Agency-SUM (C)'!D420</f>
        <v>261</v>
      </c>
      <c r="E429" s="98">
        <f t="shared" si="130"/>
        <v>43877</v>
      </c>
      <c r="F429" s="98">
        <f t="shared" si="131"/>
        <v>30573</v>
      </c>
      <c r="G429" s="98">
        <f t="shared" si="132"/>
        <v>30834</v>
      </c>
      <c r="H429" s="53">
        <f t="shared" si="129"/>
        <v>58.93485560779046</v>
      </c>
    </row>
    <row r="430" spans="1:8" ht="12.75" x14ac:dyDescent="0.2">
      <c r="A430" s="100" t="s">
        <v>445</v>
      </c>
      <c r="B430" s="97">
        <f>'[3]By Agency-SUM (C)'!B421</f>
        <v>0</v>
      </c>
      <c r="C430" s="97">
        <f>'[3]By Agency-SUM (C)'!C421</f>
        <v>0</v>
      </c>
      <c r="D430" s="97">
        <f>'[3]By Agency-SUM (C)'!D421</f>
        <v>0</v>
      </c>
      <c r="E430" s="98">
        <f t="shared" si="130"/>
        <v>0</v>
      </c>
      <c r="F430" s="98">
        <f t="shared" si="131"/>
        <v>0</v>
      </c>
      <c r="G430" s="98">
        <f t="shared" si="132"/>
        <v>0</v>
      </c>
      <c r="H430" s="53" t="e">
        <f t="shared" si="129"/>
        <v>#DIV/0!</v>
      </c>
    </row>
    <row r="431" spans="1:8" ht="12.75" x14ac:dyDescent="0.2">
      <c r="A431" s="100" t="s">
        <v>446</v>
      </c>
      <c r="B431" s="97">
        <f>'[3]By Agency-SUM (C)'!B422</f>
        <v>0</v>
      </c>
      <c r="C431" s="97">
        <f>'[3]By Agency-SUM (C)'!C422</f>
        <v>0</v>
      </c>
      <c r="D431" s="97">
        <f>'[3]By Agency-SUM (C)'!D422</f>
        <v>0</v>
      </c>
      <c r="E431" s="98">
        <f t="shared" si="130"/>
        <v>0</v>
      </c>
      <c r="F431" s="98">
        <f t="shared" si="131"/>
        <v>0</v>
      </c>
      <c r="G431" s="98">
        <f t="shared" si="132"/>
        <v>0</v>
      </c>
      <c r="H431" s="53" t="e">
        <f t="shared" si="129"/>
        <v>#DIV/0!</v>
      </c>
    </row>
    <row r="432" spans="1:8" ht="12.75" x14ac:dyDescent="0.2">
      <c r="A432" s="99"/>
      <c r="B432" s="30"/>
      <c r="C432" s="30"/>
      <c r="D432" s="30"/>
      <c r="E432" s="98">
        <f t="shared" si="130"/>
        <v>0</v>
      </c>
      <c r="F432" s="98">
        <f t="shared" si="131"/>
        <v>0</v>
      </c>
      <c r="G432" s="98">
        <f t="shared" si="132"/>
        <v>0</v>
      </c>
      <c r="H432" s="53" t="e">
        <f t="shared" si="129"/>
        <v>#DIV/0!</v>
      </c>
    </row>
    <row r="433" spans="1:8" ht="12.75" x14ac:dyDescent="0.2">
      <c r="A433" s="94" t="s">
        <v>447</v>
      </c>
      <c r="B433" s="95">
        <f t="shared" ref="B433:G433" si="135">SUM(B434:B438)</f>
        <v>0</v>
      </c>
      <c r="C433" s="95">
        <f t="shared" si="135"/>
        <v>0</v>
      </c>
      <c r="D433" s="95">
        <f t="shared" si="135"/>
        <v>0</v>
      </c>
      <c r="E433" s="95">
        <f t="shared" si="135"/>
        <v>0</v>
      </c>
      <c r="F433" s="95">
        <f t="shared" si="135"/>
        <v>0</v>
      </c>
      <c r="G433" s="95">
        <f t="shared" si="135"/>
        <v>0</v>
      </c>
      <c r="H433" s="53" t="e">
        <f t="shared" si="129"/>
        <v>#DIV/0!</v>
      </c>
    </row>
    <row r="434" spans="1:8" ht="12.75" x14ac:dyDescent="0.2">
      <c r="A434" s="100" t="s">
        <v>448</v>
      </c>
      <c r="B434" s="97">
        <f>'[3]By Agency-SUM (C)'!B425</f>
        <v>0</v>
      </c>
      <c r="C434" s="97">
        <f>'[3]By Agency-SUM (C)'!C425</f>
        <v>0</v>
      </c>
      <c r="D434" s="97">
        <f>'[3]By Agency-SUM (C)'!D425</f>
        <v>0</v>
      </c>
      <c r="E434" s="98">
        <f t="shared" si="130"/>
        <v>0</v>
      </c>
      <c r="F434" s="98">
        <f t="shared" si="131"/>
        <v>0</v>
      </c>
      <c r="G434" s="98">
        <f t="shared" si="132"/>
        <v>0</v>
      </c>
      <c r="H434" s="53" t="e">
        <f t="shared" si="129"/>
        <v>#DIV/0!</v>
      </c>
    </row>
    <row r="435" spans="1:8" ht="12.75" x14ac:dyDescent="0.2">
      <c r="A435" s="100" t="s">
        <v>449</v>
      </c>
      <c r="B435" s="97">
        <f>'[3]By Agency-SUM (C)'!B426</f>
        <v>0</v>
      </c>
      <c r="C435" s="97">
        <f>'[3]By Agency-SUM (C)'!C426</f>
        <v>0</v>
      </c>
      <c r="D435" s="97">
        <f>'[3]By Agency-SUM (C)'!D426</f>
        <v>0</v>
      </c>
      <c r="E435" s="98">
        <f t="shared" si="130"/>
        <v>0</v>
      </c>
      <c r="F435" s="98">
        <f t="shared" si="131"/>
        <v>0</v>
      </c>
      <c r="G435" s="98">
        <f t="shared" si="132"/>
        <v>0</v>
      </c>
      <c r="H435" s="53" t="e">
        <f t="shared" si="129"/>
        <v>#DIV/0!</v>
      </c>
    </row>
    <row r="436" spans="1:8" ht="12.75" x14ac:dyDescent="0.2">
      <c r="A436" s="100" t="s">
        <v>450</v>
      </c>
      <c r="B436" s="97">
        <f>'[3]By Agency-SUM (C)'!B427</f>
        <v>0</v>
      </c>
      <c r="C436" s="97">
        <f>'[3]By Agency-SUM (C)'!C427</f>
        <v>0</v>
      </c>
      <c r="D436" s="97">
        <f>'[3]By Agency-SUM (C)'!D427</f>
        <v>0</v>
      </c>
      <c r="E436" s="98">
        <f t="shared" si="130"/>
        <v>0</v>
      </c>
      <c r="F436" s="98">
        <f t="shared" si="131"/>
        <v>0</v>
      </c>
      <c r="G436" s="98">
        <f t="shared" si="132"/>
        <v>0</v>
      </c>
      <c r="H436" s="53" t="e">
        <f t="shared" si="129"/>
        <v>#DIV/0!</v>
      </c>
    </row>
    <row r="437" spans="1:8" ht="12.75" x14ac:dyDescent="0.2">
      <c r="A437" s="100" t="s">
        <v>451</v>
      </c>
      <c r="B437" s="97">
        <f>'[3]By Agency-SUM (C)'!B428</f>
        <v>0</v>
      </c>
      <c r="C437" s="97">
        <f>'[3]By Agency-SUM (C)'!C428</f>
        <v>0</v>
      </c>
      <c r="D437" s="97">
        <f>'[3]By Agency-SUM (C)'!D428</f>
        <v>0</v>
      </c>
      <c r="E437" s="98">
        <f t="shared" si="130"/>
        <v>0</v>
      </c>
      <c r="F437" s="98">
        <f t="shared" si="131"/>
        <v>0</v>
      </c>
      <c r="G437" s="98">
        <f t="shared" si="132"/>
        <v>0</v>
      </c>
      <c r="H437" s="53" t="e">
        <f t="shared" si="129"/>
        <v>#DIV/0!</v>
      </c>
    </row>
    <row r="438" spans="1:8" ht="12.75" x14ac:dyDescent="0.2">
      <c r="A438" s="100" t="s">
        <v>452</v>
      </c>
      <c r="B438" s="97">
        <f>'[3]By Agency-SUM (C)'!B429</f>
        <v>0</v>
      </c>
      <c r="C438" s="97">
        <f>'[3]By Agency-SUM (C)'!C429</f>
        <v>0</v>
      </c>
      <c r="D438" s="97">
        <f>'[3]By Agency-SUM (C)'!D429</f>
        <v>0</v>
      </c>
      <c r="E438" s="98">
        <f t="shared" si="130"/>
        <v>0</v>
      </c>
      <c r="F438" s="98">
        <f t="shared" si="131"/>
        <v>0</v>
      </c>
      <c r="G438" s="98">
        <f t="shared" si="132"/>
        <v>0</v>
      </c>
      <c r="H438" s="53" t="e">
        <f t="shared" si="129"/>
        <v>#DIV/0!</v>
      </c>
    </row>
    <row r="439" spans="1:8" ht="12.75" x14ac:dyDescent="0.2">
      <c r="A439" s="99"/>
      <c r="B439" s="30"/>
      <c r="C439" s="30"/>
      <c r="D439" s="30"/>
      <c r="E439" s="98">
        <f t="shared" si="130"/>
        <v>0</v>
      </c>
      <c r="F439" s="98">
        <f t="shared" si="131"/>
        <v>0</v>
      </c>
      <c r="G439" s="98">
        <f t="shared" si="132"/>
        <v>0</v>
      </c>
      <c r="H439" s="53" t="e">
        <f t="shared" si="129"/>
        <v>#DIV/0!</v>
      </c>
    </row>
    <row r="440" spans="1:8" ht="12.75" x14ac:dyDescent="0.2">
      <c r="A440" s="94" t="s">
        <v>453</v>
      </c>
      <c r="B440" s="95">
        <f t="shared" ref="B440:G440" si="136">SUM(B441:B450)</f>
        <v>42748</v>
      </c>
      <c r="C440" s="95">
        <f t="shared" si="136"/>
        <v>0</v>
      </c>
      <c r="D440" s="95">
        <f t="shared" si="136"/>
        <v>42748</v>
      </c>
      <c r="E440" s="95">
        <f t="shared" si="136"/>
        <v>42748</v>
      </c>
      <c r="F440" s="95">
        <f t="shared" si="136"/>
        <v>0</v>
      </c>
      <c r="G440" s="95">
        <f t="shared" si="136"/>
        <v>42748</v>
      </c>
      <c r="H440" s="53">
        <f t="shared" si="129"/>
        <v>100</v>
      </c>
    </row>
    <row r="441" spans="1:8" ht="12.75" x14ac:dyDescent="0.2">
      <c r="A441" s="100" t="s">
        <v>454</v>
      </c>
      <c r="B441" s="97">
        <f>'[3]By Agency-SUM (C)'!B432</f>
        <v>0</v>
      </c>
      <c r="C441" s="97">
        <f>'[3]By Agency-SUM (C)'!C432</f>
        <v>0</v>
      </c>
      <c r="D441" s="97">
        <f>'[3]By Agency-SUM (C)'!D432</f>
        <v>0</v>
      </c>
      <c r="E441" s="98">
        <f t="shared" si="130"/>
        <v>0</v>
      </c>
      <c r="F441" s="98">
        <f t="shared" si="131"/>
        <v>0</v>
      </c>
      <c r="G441" s="98">
        <f t="shared" si="132"/>
        <v>0</v>
      </c>
      <c r="H441" s="53" t="e">
        <f t="shared" si="129"/>
        <v>#DIV/0!</v>
      </c>
    </row>
    <row r="442" spans="1:8" ht="12.75" x14ac:dyDescent="0.2">
      <c r="A442" s="100" t="s">
        <v>455</v>
      </c>
      <c r="B442" s="97">
        <f>'[3]By Agency-SUM (C)'!B433</f>
        <v>0</v>
      </c>
      <c r="C442" s="97">
        <f>'[3]By Agency-SUM (C)'!C433</f>
        <v>0</v>
      </c>
      <c r="D442" s="97">
        <f>'[3]By Agency-SUM (C)'!D433</f>
        <v>0</v>
      </c>
      <c r="E442" s="98">
        <f t="shared" si="130"/>
        <v>0</v>
      </c>
      <c r="F442" s="98">
        <f t="shared" si="131"/>
        <v>0</v>
      </c>
      <c r="G442" s="98">
        <f t="shared" si="132"/>
        <v>0</v>
      </c>
      <c r="H442" s="53" t="e">
        <f t="shared" si="129"/>
        <v>#DIV/0!</v>
      </c>
    </row>
    <row r="443" spans="1:8" ht="12.75" x14ac:dyDescent="0.2">
      <c r="A443" s="100" t="s">
        <v>456</v>
      </c>
      <c r="B443" s="97">
        <f>'[3]By Agency-SUM (C)'!B434</f>
        <v>0</v>
      </c>
      <c r="C443" s="97">
        <f>'[3]By Agency-SUM (C)'!C434</f>
        <v>0</v>
      </c>
      <c r="D443" s="97">
        <f>'[3]By Agency-SUM (C)'!D434</f>
        <v>0</v>
      </c>
      <c r="E443" s="98">
        <f t="shared" si="130"/>
        <v>0</v>
      </c>
      <c r="F443" s="98">
        <f t="shared" si="131"/>
        <v>0</v>
      </c>
      <c r="G443" s="98">
        <f t="shared" si="132"/>
        <v>0</v>
      </c>
      <c r="H443" s="53" t="e">
        <f t="shared" si="129"/>
        <v>#DIV/0!</v>
      </c>
    </row>
    <row r="444" spans="1:8" ht="12.75" x14ac:dyDescent="0.2">
      <c r="A444" s="100" t="s">
        <v>457</v>
      </c>
      <c r="B444" s="97">
        <f>'[3]By Agency-SUM (C)'!B435</f>
        <v>0</v>
      </c>
      <c r="C444" s="97">
        <f>'[3]By Agency-SUM (C)'!C435</f>
        <v>0</v>
      </c>
      <c r="D444" s="97">
        <f>'[3]By Agency-SUM (C)'!D435</f>
        <v>0</v>
      </c>
      <c r="E444" s="98">
        <f t="shared" si="130"/>
        <v>0</v>
      </c>
      <c r="F444" s="98">
        <f t="shared" si="131"/>
        <v>0</v>
      </c>
      <c r="G444" s="98">
        <f t="shared" si="132"/>
        <v>0</v>
      </c>
      <c r="H444" s="53" t="e">
        <f t="shared" si="129"/>
        <v>#DIV/0!</v>
      </c>
    </row>
    <row r="445" spans="1:8" ht="12.75" x14ac:dyDescent="0.2">
      <c r="A445" s="100" t="s">
        <v>458</v>
      </c>
      <c r="B445" s="97">
        <f>'[3]By Agency-SUM (C)'!B436</f>
        <v>42748</v>
      </c>
      <c r="C445" s="97">
        <f>'[3]By Agency-SUM (C)'!C436</f>
        <v>0</v>
      </c>
      <c r="D445" s="97">
        <f>'[3]By Agency-SUM (C)'!D436</f>
        <v>42748</v>
      </c>
      <c r="E445" s="98">
        <f t="shared" si="130"/>
        <v>42748</v>
      </c>
      <c r="F445" s="98">
        <f t="shared" si="131"/>
        <v>0</v>
      </c>
      <c r="G445" s="98">
        <f t="shared" si="132"/>
        <v>42748</v>
      </c>
      <c r="H445" s="53">
        <f t="shared" si="129"/>
        <v>100</v>
      </c>
    </row>
    <row r="446" spans="1:8" ht="12.75" x14ac:dyDescent="0.2">
      <c r="A446" s="100" t="s">
        <v>459</v>
      </c>
      <c r="B446" s="97">
        <f>'[3]By Agency-SUM (C)'!B437</f>
        <v>0</v>
      </c>
      <c r="C446" s="97">
        <f>'[3]By Agency-SUM (C)'!C437</f>
        <v>0</v>
      </c>
      <c r="D446" s="97">
        <f>'[3]By Agency-SUM (C)'!D437</f>
        <v>0</v>
      </c>
      <c r="E446" s="98">
        <f t="shared" si="130"/>
        <v>0</v>
      </c>
      <c r="F446" s="98">
        <f t="shared" si="131"/>
        <v>0</v>
      </c>
      <c r="G446" s="98">
        <f t="shared" si="132"/>
        <v>0</v>
      </c>
      <c r="H446" s="53" t="e">
        <f t="shared" si="129"/>
        <v>#DIV/0!</v>
      </c>
    </row>
    <row r="447" spans="1:8" ht="12.75" x14ac:dyDescent="0.2">
      <c r="A447" s="100" t="s">
        <v>460</v>
      </c>
      <c r="B447" s="97">
        <f>'[3]By Agency-SUM (C)'!B438</f>
        <v>0</v>
      </c>
      <c r="C447" s="97">
        <f>'[3]By Agency-SUM (C)'!C438</f>
        <v>0</v>
      </c>
      <c r="D447" s="97">
        <f>'[3]By Agency-SUM (C)'!D438</f>
        <v>0</v>
      </c>
      <c r="E447" s="98">
        <f t="shared" si="130"/>
        <v>0</v>
      </c>
      <c r="F447" s="98">
        <f t="shared" si="131"/>
        <v>0</v>
      </c>
      <c r="G447" s="98">
        <f t="shared" si="132"/>
        <v>0</v>
      </c>
      <c r="H447" s="53" t="e">
        <f t="shared" si="129"/>
        <v>#DIV/0!</v>
      </c>
    </row>
    <row r="448" spans="1:8" ht="12.75" x14ac:dyDescent="0.2">
      <c r="A448" s="100" t="s">
        <v>461</v>
      </c>
      <c r="B448" s="97">
        <f>'[3]By Agency-SUM (C)'!B439</f>
        <v>0</v>
      </c>
      <c r="C448" s="97">
        <f>'[3]By Agency-SUM (C)'!C439</f>
        <v>0</v>
      </c>
      <c r="D448" s="97">
        <f>'[3]By Agency-SUM (C)'!D439</f>
        <v>0</v>
      </c>
      <c r="E448" s="98">
        <f t="shared" si="130"/>
        <v>0</v>
      </c>
      <c r="F448" s="98">
        <f t="shared" si="131"/>
        <v>0</v>
      </c>
      <c r="G448" s="98">
        <f t="shared" si="132"/>
        <v>0</v>
      </c>
      <c r="H448" s="53" t="e">
        <f t="shared" si="129"/>
        <v>#DIV/0!</v>
      </c>
    </row>
    <row r="449" spans="1:8" ht="12.75" x14ac:dyDescent="0.2">
      <c r="A449" s="100" t="s">
        <v>462</v>
      </c>
      <c r="B449" s="97">
        <f>'[3]By Agency-SUM (C)'!B440</f>
        <v>0</v>
      </c>
      <c r="C449" s="97">
        <f>'[3]By Agency-SUM (C)'!C440</f>
        <v>0</v>
      </c>
      <c r="D449" s="97">
        <f>'[3]By Agency-SUM (C)'!D440</f>
        <v>0</v>
      </c>
      <c r="E449" s="98">
        <f t="shared" si="130"/>
        <v>0</v>
      </c>
      <c r="F449" s="98">
        <f t="shared" si="131"/>
        <v>0</v>
      </c>
      <c r="G449" s="98">
        <f t="shared" si="132"/>
        <v>0</v>
      </c>
      <c r="H449" s="53" t="e">
        <f t="shared" si="129"/>
        <v>#DIV/0!</v>
      </c>
    </row>
    <row r="450" spans="1:8" ht="12.75" x14ac:dyDescent="0.2">
      <c r="A450" s="96" t="s">
        <v>463</v>
      </c>
      <c r="B450" s="97">
        <f>'[3]By Agency-SUM (C)'!B441</f>
        <v>0</v>
      </c>
      <c r="C450" s="97">
        <f>'[3]By Agency-SUM (C)'!C441</f>
        <v>0</v>
      </c>
      <c r="D450" s="97">
        <f>'[3]By Agency-SUM (C)'!D441</f>
        <v>0</v>
      </c>
      <c r="E450" s="98">
        <f t="shared" si="130"/>
        <v>0</v>
      </c>
      <c r="F450" s="98">
        <f t="shared" si="131"/>
        <v>0</v>
      </c>
      <c r="G450" s="98">
        <f t="shared" si="132"/>
        <v>0</v>
      </c>
      <c r="H450" s="53" t="e">
        <f t="shared" si="129"/>
        <v>#DIV/0!</v>
      </c>
    </row>
    <row r="451" spans="1:8" ht="12.75" x14ac:dyDescent="0.2">
      <c r="A451" s="99"/>
      <c r="B451" s="30"/>
      <c r="C451" s="30"/>
      <c r="D451" s="30"/>
      <c r="E451" s="98">
        <f t="shared" si="130"/>
        <v>0</v>
      </c>
      <c r="F451" s="98">
        <f t="shared" si="131"/>
        <v>0</v>
      </c>
      <c r="G451" s="98">
        <f t="shared" si="132"/>
        <v>0</v>
      </c>
      <c r="H451" s="53" t="e">
        <f t="shared" si="129"/>
        <v>#DIV/0!</v>
      </c>
    </row>
    <row r="452" spans="1:8" ht="12.75" x14ac:dyDescent="0.2">
      <c r="A452" s="94" t="s">
        <v>464</v>
      </c>
      <c r="B452" s="95">
        <f t="shared" ref="B452:G452" si="137">SUM(B453:B460)</f>
        <v>0</v>
      </c>
      <c r="C452" s="95">
        <f t="shared" si="137"/>
        <v>0</v>
      </c>
      <c r="D452" s="95">
        <f t="shared" si="137"/>
        <v>0</v>
      </c>
      <c r="E452" s="95">
        <f t="shared" si="137"/>
        <v>0</v>
      </c>
      <c r="F452" s="95">
        <f t="shared" si="137"/>
        <v>0</v>
      </c>
      <c r="G452" s="95">
        <f t="shared" si="137"/>
        <v>0</v>
      </c>
      <c r="H452" s="53" t="e">
        <f t="shared" si="129"/>
        <v>#DIV/0!</v>
      </c>
    </row>
    <row r="453" spans="1:8" ht="12.75" x14ac:dyDescent="0.2">
      <c r="A453" s="96" t="s">
        <v>465</v>
      </c>
      <c r="B453" s="97">
        <f>'[3]By Agency-SUM (C)'!B444</f>
        <v>0</v>
      </c>
      <c r="C453" s="97">
        <f>'[3]By Agency-SUM (C)'!C444</f>
        <v>0</v>
      </c>
      <c r="D453" s="97">
        <f>'[3]By Agency-SUM (C)'!D444</f>
        <v>0</v>
      </c>
      <c r="E453" s="98">
        <f t="shared" si="130"/>
        <v>0</v>
      </c>
      <c r="F453" s="98">
        <f t="shared" si="131"/>
        <v>0</v>
      </c>
      <c r="G453" s="98">
        <f t="shared" si="132"/>
        <v>0</v>
      </c>
      <c r="H453" s="53" t="e">
        <f t="shared" si="129"/>
        <v>#DIV/0!</v>
      </c>
    </row>
    <row r="454" spans="1:8" ht="12.75" x14ac:dyDescent="0.2">
      <c r="A454" s="100" t="s">
        <v>466</v>
      </c>
      <c r="B454" s="97">
        <f>'[3]By Agency-SUM (C)'!B445</f>
        <v>0</v>
      </c>
      <c r="C454" s="97">
        <f>'[3]By Agency-SUM (C)'!C445</f>
        <v>0</v>
      </c>
      <c r="D454" s="97">
        <f>'[3]By Agency-SUM (C)'!D445</f>
        <v>0</v>
      </c>
      <c r="E454" s="98">
        <f t="shared" si="130"/>
        <v>0</v>
      </c>
      <c r="F454" s="98">
        <f t="shared" si="131"/>
        <v>0</v>
      </c>
      <c r="G454" s="98">
        <f t="shared" si="132"/>
        <v>0</v>
      </c>
      <c r="H454" s="53" t="e">
        <f t="shared" si="129"/>
        <v>#DIV/0!</v>
      </c>
    </row>
    <row r="455" spans="1:8" ht="12.75" x14ac:dyDescent="0.2">
      <c r="A455" s="100" t="s">
        <v>467</v>
      </c>
      <c r="B455" s="97">
        <f>'[3]By Agency-SUM (C)'!B446</f>
        <v>0</v>
      </c>
      <c r="C455" s="97">
        <f>'[3]By Agency-SUM (C)'!C446</f>
        <v>0</v>
      </c>
      <c r="D455" s="97">
        <f>'[3]By Agency-SUM (C)'!D446</f>
        <v>0</v>
      </c>
      <c r="E455" s="98">
        <f t="shared" si="130"/>
        <v>0</v>
      </c>
      <c r="F455" s="98">
        <f t="shared" si="131"/>
        <v>0</v>
      </c>
      <c r="G455" s="98">
        <f t="shared" si="132"/>
        <v>0</v>
      </c>
      <c r="H455" s="53" t="e">
        <f t="shared" si="129"/>
        <v>#DIV/0!</v>
      </c>
    </row>
    <row r="456" spans="1:8" ht="12.75" x14ac:dyDescent="0.2">
      <c r="A456" s="100" t="s">
        <v>468</v>
      </c>
      <c r="B456" s="97">
        <f>'[3]By Agency-SUM (C)'!B447</f>
        <v>0</v>
      </c>
      <c r="C456" s="97">
        <f>'[3]By Agency-SUM (C)'!C447</f>
        <v>0</v>
      </c>
      <c r="D456" s="97">
        <f>'[3]By Agency-SUM (C)'!D447</f>
        <v>0</v>
      </c>
      <c r="E456" s="98">
        <f t="shared" si="130"/>
        <v>0</v>
      </c>
      <c r="F456" s="98">
        <f t="shared" si="131"/>
        <v>0</v>
      </c>
      <c r="G456" s="98">
        <f t="shared" si="132"/>
        <v>0</v>
      </c>
      <c r="H456" s="53" t="e">
        <f t="shared" si="129"/>
        <v>#DIV/0!</v>
      </c>
    </row>
    <row r="457" spans="1:8" ht="12.75" x14ac:dyDescent="0.2">
      <c r="A457" s="100" t="s">
        <v>469</v>
      </c>
      <c r="B457" s="97">
        <f>'[3]By Agency-SUM (C)'!B448</f>
        <v>0</v>
      </c>
      <c r="C457" s="97">
        <f>'[3]By Agency-SUM (C)'!C448</f>
        <v>0</v>
      </c>
      <c r="D457" s="97">
        <f>'[3]By Agency-SUM (C)'!D448</f>
        <v>0</v>
      </c>
      <c r="E457" s="98">
        <f t="shared" si="130"/>
        <v>0</v>
      </c>
      <c r="F457" s="98">
        <f t="shared" si="131"/>
        <v>0</v>
      </c>
      <c r="G457" s="98">
        <f t="shared" si="132"/>
        <v>0</v>
      </c>
      <c r="H457" s="53" t="e">
        <f t="shared" si="129"/>
        <v>#DIV/0!</v>
      </c>
    </row>
    <row r="458" spans="1:8" ht="12.75" x14ac:dyDescent="0.2">
      <c r="A458" s="100" t="s">
        <v>470</v>
      </c>
      <c r="B458" s="97">
        <f>'[3]By Agency-SUM (C)'!B449</f>
        <v>0</v>
      </c>
      <c r="C458" s="97">
        <f>'[3]By Agency-SUM (C)'!C449</f>
        <v>0</v>
      </c>
      <c r="D458" s="97">
        <f>'[3]By Agency-SUM (C)'!D449</f>
        <v>0</v>
      </c>
      <c r="E458" s="98">
        <f t="shared" si="130"/>
        <v>0</v>
      </c>
      <c r="F458" s="98">
        <f t="shared" si="131"/>
        <v>0</v>
      </c>
      <c r="G458" s="98">
        <f t="shared" si="132"/>
        <v>0</v>
      </c>
      <c r="H458" s="53" t="e">
        <f t="shared" si="129"/>
        <v>#DIV/0!</v>
      </c>
    </row>
    <row r="459" spans="1:8" ht="12.75" x14ac:dyDescent="0.2">
      <c r="A459" s="100" t="s">
        <v>471</v>
      </c>
      <c r="B459" s="97">
        <f>'[3]By Agency-SUM (C)'!B450</f>
        <v>0</v>
      </c>
      <c r="C459" s="97">
        <f>'[3]By Agency-SUM (C)'!C450</f>
        <v>0</v>
      </c>
      <c r="D459" s="97">
        <f>'[3]By Agency-SUM (C)'!D450</f>
        <v>0</v>
      </c>
      <c r="E459" s="98">
        <f t="shared" si="130"/>
        <v>0</v>
      </c>
      <c r="F459" s="98">
        <f t="shared" si="131"/>
        <v>0</v>
      </c>
      <c r="G459" s="98">
        <f t="shared" si="132"/>
        <v>0</v>
      </c>
      <c r="H459" s="53" t="e">
        <f t="shared" si="129"/>
        <v>#DIV/0!</v>
      </c>
    </row>
    <row r="460" spans="1:8" ht="12.75" x14ac:dyDescent="0.2">
      <c r="A460" s="100" t="s">
        <v>472</v>
      </c>
      <c r="B460" s="97">
        <f>'[3]By Agency-SUM (C)'!B451</f>
        <v>0</v>
      </c>
      <c r="C460" s="97">
        <f>'[3]By Agency-SUM (C)'!C451</f>
        <v>0</v>
      </c>
      <c r="D460" s="97">
        <f>'[3]By Agency-SUM (C)'!D451</f>
        <v>0</v>
      </c>
      <c r="E460" s="98">
        <f t="shared" si="130"/>
        <v>0</v>
      </c>
      <c r="F460" s="98">
        <f t="shared" si="131"/>
        <v>0</v>
      </c>
      <c r="G460" s="98">
        <f t="shared" si="132"/>
        <v>0</v>
      </c>
      <c r="H460" s="53" t="e">
        <f t="shared" si="129"/>
        <v>#DIV/0!</v>
      </c>
    </row>
    <row r="461" spans="1:8" ht="12.75" x14ac:dyDescent="0.2">
      <c r="A461" s="99"/>
      <c r="B461" s="30"/>
      <c r="C461" s="30"/>
      <c r="D461" s="30"/>
      <c r="E461" s="98">
        <f t="shared" si="130"/>
        <v>0</v>
      </c>
      <c r="F461" s="98">
        <f t="shared" si="131"/>
        <v>0</v>
      </c>
      <c r="G461" s="98">
        <f t="shared" si="132"/>
        <v>0</v>
      </c>
      <c r="H461" s="53" t="e">
        <f t="shared" si="129"/>
        <v>#DIV/0!</v>
      </c>
    </row>
    <row r="462" spans="1:8" ht="12.75" x14ac:dyDescent="0.2">
      <c r="A462" s="94" t="s">
        <v>473</v>
      </c>
      <c r="B462" s="95">
        <f t="shared" ref="B462:G462" si="138">SUM(B463:B468)</f>
        <v>0</v>
      </c>
      <c r="C462" s="95">
        <f t="shared" si="138"/>
        <v>0</v>
      </c>
      <c r="D462" s="95">
        <f t="shared" si="138"/>
        <v>0</v>
      </c>
      <c r="E462" s="95">
        <f t="shared" si="138"/>
        <v>0</v>
      </c>
      <c r="F462" s="95">
        <f t="shared" si="138"/>
        <v>0</v>
      </c>
      <c r="G462" s="95">
        <f t="shared" si="138"/>
        <v>0</v>
      </c>
      <c r="H462" s="53" t="e">
        <f t="shared" si="129"/>
        <v>#DIV/0!</v>
      </c>
    </row>
    <row r="463" spans="1:8" ht="12.75" x14ac:dyDescent="0.2">
      <c r="A463" s="100" t="s">
        <v>474</v>
      </c>
      <c r="B463" s="97">
        <f>'[3]By Agency-SUM (C)'!B454</f>
        <v>0</v>
      </c>
      <c r="C463" s="97">
        <f>'[3]By Agency-SUM (C)'!C454</f>
        <v>0</v>
      </c>
      <c r="D463" s="97">
        <f>'[3]By Agency-SUM (C)'!D454</f>
        <v>0</v>
      </c>
      <c r="E463" s="98">
        <f t="shared" si="130"/>
        <v>0</v>
      </c>
      <c r="F463" s="98">
        <f t="shared" si="131"/>
        <v>0</v>
      </c>
      <c r="G463" s="98">
        <f t="shared" si="132"/>
        <v>0</v>
      </c>
      <c r="H463" s="53" t="e">
        <f t="shared" si="129"/>
        <v>#DIV/0!</v>
      </c>
    </row>
    <row r="464" spans="1:8" ht="12.75" x14ac:dyDescent="0.2">
      <c r="A464" s="100" t="s">
        <v>475</v>
      </c>
      <c r="B464" s="97">
        <f>'[3]By Agency-SUM (C)'!B455</f>
        <v>0</v>
      </c>
      <c r="C464" s="97">
        <f>'[3]By Agency-SUM (C)'!C455</f>
        <v>0</v>
      </c>
      <c r="D464" s="97">
        <f>'[3]By Agency-SUM (C)'!D455</f>
        <v>0</v>
      </c>
      <c r="E464" s="98">
        <f t="shared" si="130"/>
        <v>0</v>
      </c>
      <c r="F464" s="98">
        <f t="shared" si="131"/>
        <v>0</v>
      </c>
      <c r="G464" s="98">
        <f t="shared" si="132"/>
        <v>0</v>
      </c>
      <c r="H464" s="53" t="e">
        <f t="shared" si="129"/>
        <v>#DIV/0!</v>
      </c>
    </row>
    <row r="465" spans="1:8" ht="12.75" x14ac:dyDescent="0.2">
      <c r="A465" s="100" t="s">
        <v>476</v>
      </c>
      <c r="B465" s="97">
        <f>'[3]By Agency-SUM (C)'!B456</f>
        <v>0</v>
      </c>
      <c r="C465" s="97">
        <f>'[3]By Agency-SUM (C)'!C456</f>
        <v>0</v>
      </c>
      <c r="D465" s="97">
        <f>'[3]By Agency-SUM (C)'!D456</f>
        <v>0</v>
      </c>
      <c r="E465" s="98">
        <f t="shared" si="130"/>
        <v>0</v>
      </c>
      <c r="F465" s="98">
        <f t="shared" si="131"/>
        <v>0</v>
      </c>
      <c r="G465" s="98">
        <f t="shared" si="132"/>
        <v>0</v>
      </c>
      <c r="H465" s="53" t="e">
        <f t="shared" si="129"/>
        <v>#DIV/0!</v>
      </c>
    </row>
    <row r="466" spans="1:8" ht="12.75" x14ac:dyDescent="0.2">
      <c r="A466" s="100" t="s">
        <v>477</v>
      </c>
      <c r="B466" s="97">
        <f>'[3]By Agency-SUM (C)'!B457</f>
        <v>0</v>
      </c>
      <c r="C466" s="97">
        <f>'[3]By Agency-SUM (C)'!C457</f>
        <v>0</v>
      </c>
      <c r="D466" s="97">
        <f>'[3]By Agency-SUM (C)'!D457</f>
        <v>0</v>
      </c>
      <c r="E466" s="98">
        <f t="shared" si="130"/>
        <v>0</v>
      </c>
      <c r="F466" s="98">
        <f t="shared" si="131"/>
        <v>0</v>
      </c>
      <c r="G466" s="98">
        <f t="shared" si="132"/>
        <v>0</v>
      </c>
      <c r="H466" s="53" t="e">
        <f t="shared" si="129"/>
        <v>#DIV/0!</v>
      </c>
    </row>
    <row r="467" spans="1:8" ht="12.75" x14ac:dyDescent="0.2">
      <c r="A467" s="100" t="s">
        <v>478</v>
      </c>
      <c r="B467" s="97">
        <f>'[3]By Agency-SUM (C)'!B458</f>
        <v>0</v>
      </c>
      <c r="C467" s="97">
        <f>'[3]By Agency-SUM (C)'!C458</f>
        <v>0</v>
      </c>
      <c r="D467" s="97">
        <f>'[3]By Agency-SUM (C)'!D458</f>
        <v>0</v>
      </c>
      <c r="E467" s="98">
        <f t="shared" si="130"/>
        <v>0</v>
      </c>
      <c r="F467" s="98">
        <f t="shared" si="131"/>
        <v>0</v>
      </c>
      <c r="G467" s="98">
        <f t="shared" si="132"/>
        <v>0</v>
      </c>
      <c r="H467" s="53" t="e">
        <f t="shared" si="129"/>
        <v>#DIV/0!</v>
      </c>
    </row>
    <row r="468" spans="1:8" ht="12.75" x14ac:dyDescent="0.2">
      <c r="A468" s="100" t="s">
        <v>479</v>
      </c>
      <c r="B468" s="97">
        <f>'[3]By Agency-SUM (C)'!B459</f>
        <v>0</v>
      </c>
      <c r="C468" s="97">
        <f>'[3]By Agency-SUM (C)'!C459</f>
        <v>0</v>
      </c>
      <c r="D468" s="97">
        <f>'[3]By Agency-SUM (C)'!D459</f>
        <v>0</v>
      </c>
      <c r="E468" s="98">
        <f t="shared" si="130"/>
        <v>0</v>
      </c>
      <c r="F468" s="98">
        <f t="shared" si="131"/>
        <v>0</v>
      </c>
      <c r="G468" s="98">
        <f t="shared" si="132"/>
        <v>0</v>
      </c>
      <c r="H468" s="53" t="e">
        <f t="shared" si="129"/>
        <v>#DIV/0!</v>
      </c>
    </row>
    <row r="469" spans="1:8" ht="12.75" x14ac:dyDescent="0.2">
      <c r="A469" s="99"/>
      <c r="B469" s="30"/>
      <c r="C469" s="30"/>
      <c r="D469" s="30"/>
      <c r="E469" s="98">
        <f t="shared" si="130"/>
        <v>0</v>
      </c>
      <c r="F469" s="98">
        <f t="shared" si="131"/>
        <v>0</v>
      </c>
      <c r="G469" s="98">
        <f t="shared" si="132"/>
        <v>0</v>
      </c>
      <c r="H469" s="53" t="e">
        <f t="shared" si="129"/>
        <v>#DIV/0!</v>
      </c>
    </row>
    <row r="470" spans="1:8" ht="12.75" x14ac:dyDescent="0.2">
      <c r="A470" s="94" t="s">
        <v>480</v>
      </c>
      <c r="B470" s="95">
        <f t="shared" ref="B470:G470" si="139">SUM(B471:B475)</f>
        <v>0</v>
      </c>
      <c r="C470" s="95">
        <f t="shared" si="139"/>
        <v>0</v>
      </c>
      <c r="D470" s="95">
        <f t="shared" si="139"/>
        <v>0</v>
      </c>
      <c r="E470" s="95">
        <f t="shared" si="139"/>
        <v>0</v>
      </c>
      <c r="F470" s="95">
        <f t="shared" si="139"/>
        <v>0</v>
      </c>
      <c r="G470" s="95">
        <f t="shared" si="139"/>
        <v>0</v>
      </c>
      <c r="H470" s="53" t="e">
        <f t="shared" si="129"/>
        <v>#DIV/0!</v>
      </c>
    </row>
    <row r="471" spans="1:8" ht="12.75" x14ac:dyDescent="0.2">
      <c r="A471" s="100" t="s">
        <v>481</v>
      </c>
      <c r="B471" s="97">
        <f>'[3]By Agency-SUM (C)'!B462</f>
        <v>0</v>
      </c>
      <c r="C471" s="97">
        <f>'[3]By Agency-SUM (C)'!C462</f>
        <v>0</v>
      </c>
      <c r="D471" s="97">
        <f>'[3]By Agency-SUM (C)'!D462</f>
        <v>0</v>
      </c>
      <c r="E471" s="98">
        <f t="shared" si="130"/>
        <v>0</v>
      </c>
      <c r="F471" s="98">
        <f t="shared" si="131"/>
        <v>0</v>
      </c>
      <c r="G471" s="98">
        <f t="shared" si="132"/>
        <v>0</v>
      </c>
      <c r="H471" s="53" t="e">
        <f t="shared" ref="H471:H488" si="140">E471/B471*100</f>
        <v>#DIV/0!</v>
      </c>
    </row>
    <row r="472" spans="1:8" ht="12.75" x14ac:dyDescent="0.2">
      <c r="A472" s="100" t="s">
        <v>482</v>
      </c>
      <c r="B472" s="97">
        <f>'[3]By Agency-SUM (C)'!B463</f>
        <v>0</v>
      </c>
      <c r="C472" s="97">
        <f>'[3]By Agency-SUM (C)'!C463</f>
        <v>0</v>
      </c>
      <c r="D472" s="97">
        <f>'[3]By Agency-SUM (C)'!D463</f>
        <v>0</v>
      </c>
      <c r="E472" s="98">
        <f t="shared" ref="E472:E488" si="141">SUM(C472:D472)</f>
        <v>0</v>
      </c>
      <c r="F472" s="98">
        <f t="shared" ref="F472:F488" si="142">B472-E472</f>
        <v>0</v>
      </c>
      <c r="G472" s="98">
        <f t="shared" ref="G472:G488" si="143">B472-C472</f>
        <v>0</v>
      </c>
      <c r="H472" s="53" t="e">
        <f t="shared" si="140"/>
        <v>#DIV/0!</v>
      </c>
    </row>
    <row r="473" spans="1:8" ht="12.75" x14ac:dyDescent="0.2">
      <c r="A473" s="100" t="s">
        <v>483</v>
      </c>
      <c r="B473" s="97">
        <f>'[3]By Agency-SUM (C)'!B464</f>
        <v>0</v>
      </c>
      <c r="C473" s="97">
        <f>'[3]By Agency-SUM (C)'!C464</f>
        <v>0</v>
      </c>
      <c r="D473" s="97">
        <f>'[3]By Agency-SUM (C)'!D464</f>
        <v>0</v>
      </c>
      <c r="E473" s="98">
        <f t="shared" si="141"/>
        <v>0</v>
      </c>
      <c r="F473" s="98">
        <f t="shared" si="142"/>
        <v>0</v>
      </c>
      <c r="G473" s="98">
        <f t="shared" si="143"/>
        <v>0</v>
      </c>
      <c r="H473" s="53" t="e">
        <f t="shared" si="140"/>
        <v>#DIV/0!</v>
      </c>
    </row>
    <row r="474" spans="1:8" ht="12.75" x14ac:dyDescent="0.2">
      <c r="A474" s="100" t="s">
        <v>484</v>
      </c>
      <c r="B474" s="97">
        <f>'[3]By Agency-SUM (C)'!B465</f>
        <v>0</v>
      </c>
      <c r="C474" s="97">
        <f>'[3]By Agency-SUM (C)'!C465</f>
        <v>0</v>
      </c>
      <c r="D474" s="97">
        <f>'[3]By Agency-SUM (C)'!D465</f>
        <v>0</v>
      </c>
      <c r="E474" s="98">
        <f t="shared" si="141"/>
        <v>0</v>
      </c>
      <c r="F474" s="98">
        <f t="shared" si="142"/>
        <v>0</v>
      </c>
      <c r="G474" s="98">
        <f t="shared" si="143"/>
        <v>0</v>
      </c>
      <c r="H474" s="53" t="e">
        <f t="shared" si="140"/>
        <v>#DIV/0!</v>
      </c>
    </row>
    <row r="475" spans="1:8" ht="12.75" x14ac:dyDescent="0.2">
      <c r="A475" s="100" t="s">
        <v>485</v>
      </c>
      <c r="B475" s="97">
        <f>'[3]By Agency-SUM (C)'!B466</f>
        <v>0</v>
      </c>
      <c r="C475" s="97">
        <f>'[3]By Agency-SUM (C)'!C466</f>
        <v>0</v>
      </c>
      <c r="D475" s="97">
        <f>'[3]By Agency-SUM (C)'!D466</f>
        <v>0</v>
      </c>
      <c r="E475" s="98">
        <f t="shared" si="141"/>
        <v>0</v>
      </c>
      <c r="F475" s="98">
        <f t="shared" si="142"/>
        <v>0</v>
      </c>
      <c r="G475" s="98">
        <f t="shared" si="143"/>
        <v>0</v>
      </c>
      <c r="H475" s="53" t="e">
        <f t="shared" si="140"/>
        <v>#DIV/0!</v>
      </c>
    </row>
    <row r="476" spans="1:8" ht="12.75" x14ac:dyDescent="0.2">
      <c r="A476" s="99"/>
      <c r="B476" s="30"/>
      <c r="C476" s="30"/>
      <c r="D476" s="30"/>
      <c r="E476" s="98">
        <f t="shared" si="141"/>
        <v>0</v>
      </c>
      <c r="F476" s="98">
        <f t="shared" si="142"/>
        <v>0</v>
      </c>
      <c r="G476" s="98">
        <f t="shared" si="143"/>
        <v>0</v>
      </c>
      <c r="H476" s="53" t="e">
        <f t="shared" si="140"/>
        <v>#DIV/0!</v>
      </c>
    </row>
    <row r="477" spans="1:8" ht="12.75" x14ac:dyDescent="0.2">
      <c r="A477" s="94" t="s">
        <v>486</v>
      </c>
      <c r="B477" s="95">
        <f t="shared" ref="B477:G477" si="144">SUM(B478:B482)</f>
        <v>0</v>
      </c>
      <c r="C477" s="95">
        <f t="shared" si="144"/>
        <v>0</v>
      </c>
      <c r="D477" s="95">
        <f t="shared" si="144"/>
        <v>0</v>
      </c>
      <c r="E477" s="95">
        <f t="shared" si="144"/>
        <v>0</v>
      </c>
      <c r="F477" s="95">
        <f t="shared" si="144"/>
        <v>0</v>
      </c>
      <c r="G477" s="95">
        <f t="shared" si="144"/>
        <v>0</v>
      </c>
      <c r="H477" s="53" t="e">
        <f t="shared" si="140"/>
        <v>#DIV/0!</v>
      </c>
    </row>
    <row r="478" spans="1:8" ht="12.75" x14ac:dyDescent="0.2">
      <c r="A478" s="96" t="s">
        <v>487</v>
      </c>
      <c r="B478" s="97">
        <f>'[3]By Agency-SUM (C)'!B469</f>
        <v>0</v>
      </c>
      <c r="C478" s="97">
        <f>'[3]By Agency-SUM (C)'!C469</f>
        <v>0</v>
      </c>
      <c r="D478" s="97">
        <f>'[3]By Agency-SUM (C)'!D469</f>
        <v>0</v>
      </c>
      <c r="E478" s="98">
        <f t="shared" si="141"/>
        <v>0</v>
      </c>
      <c r="F478" s="98">
        <f t="shared" si="142"/>
        <v>0</v>
      </c>
      <c r="G478" s="98">
        <f t="shared" si="143"/>
        <v>0</v>
      </c>
      <c r="H478" s="53" t="e">
        <f t="shared" si="140"/>
        <v>#DIV/0!</v>
      </c>
    </row>
    <row r="479" spans="1:8" ht="12.75" x14ac:dyDescent="0.2">
      <c r="A479" s="100" t="s">
        <v>488</v>
      </c>
      <c r="B479" s="97">
        <f>'[3]By Agency-SUM (C)'!B470</f>
        <v>0</v>
      </c>
      <c r="C479" s="97">
        <f>'[3]By Agency-SUM (C)'!C470</f>
        <v>0</v>
      </c>
      <c r="D479" s="97">
        <f>'[3]By Agency-SUM (C)'!D470</f>
        <v>0</v>
      </c>
      <c r="E479" s="98">
        <f t="shared" si="141"/>
        <v>0</v>
      </c>
      <c r="F479" s="98">
        <f t="shared" si="142"/>
        <v>0</v>
      </c>
      <c r="G479" s="98">
        <f t="shared" si="143"/>
        <v>0</v>
      </c>
      <c r="H479" s="53" t="e">
        <f t="shared" si="140"/>
        <v>#DIV/0!</v>
      </c>
    </row>
    <row r="480" spans="1:8" ht="12.75" x14ac:dyDescent="0.2">
      <c r="A480" s="100" t="s">
        <v>489</v>
      </c>
      <c r="B480" s="97">
        <f>'[3]By Agency-SUM (C)'!B471</f>
        <v>0</v>
      </c>
      <c r="C480" s="97">
        <f>'[3]By Agency-SUM (C)'!C471</f>
        <v>0</v>
      </c>
      <c r="D480" s="97">
        <f>'[3]By Agency-SUM (C)'!D471</f>
        <v>0</v>
      </c>
      <c r="E480" s="98">
        <f t="shared" si="141"/>
        <v>0</v>
      </c>
      <c r="F480" s="98">
        <f t="shared" si="142"/>
        <v>0</v>
      </c>
      <c r="G480" s="98">
        <f t="shared" si="143"/>
        <v>0</v>
      </c>
      <c r="H480" s="53" t="e">
        <f t="shared" si="140"/>
        <v>#DIV/0!</v>
      </c>
    </row>
    <row r="481" spans="1:8" ht="12.75" x14ac:dyDescent="0.2">
      <c r="A481" s="100" t="s">
        <v>490</v>
      </c>
      <c r="B481" s="97">
        <f>'[3]By Agency-SUM (C)'!B472</f>
        <v>0</v>
      </c>
      <c r="C481" s="97">
        <f>'[3]By Agency-SUM (C)'!C472</f>
        <v>0</v>
      </c>
      <c r="D481" s="97">
        <f>'[3]By Agency-SUM (C)'!D472</f>
        <v>0</v>
      </c>
      <c r="E481" s="98">
        <f t="shared" si="141"/>
        <v>0</v>
      </c>
      <c r="F481" s="98">
        <f t="shared" si="142"/>
        <v>0</v>
      </c>
      <c r="G481" s="98">
        <f t="shared" si="143"/>
        <v>0</v>
      </c>
      <c r="H481" s="53" t="e">
        <f t="shared" si="140"/>
        <v>#DIV/0!</v>
      </c>
    </row>
    <row r="482" spans="1:8" ht="12.75" x14ac:dyDescent="0.2">
      <c r="A482" s="100" t="s">
        <v>491</v>
      </c>
      <c r="B482" s="97">
        <f>'[3]By Agency-SUM (C)'!B473</f>
        <v>0</v>
      </c>
      <c r="C482" s="97">
        <f>'[3]By Agency-SUM (C)'!C473</f>
        <v>0</v>
      </c>
      <c r="D482" s="97">
        <f>'[3]By Agency-SUM (C)'!D473</f>
        <v>0</v>
      </c>
      <c r="E482" s="98">
        <f t="shared" si="141"/>
        <v>0</v>
      </c>
      <c r="F482" s="98">
        <f t="shared" si="142"/>
        <v>0</v>
      </c>
      <c r="G482" s="98">
        <f t="shared" si="143"/>
        <v>0</v>
      </c>
      <c r="H482" s="53" t="e">
        <f t="shared" si="140"/>
        <v>#DIV/0!</v>
      </c>
    </row>
    <row r="483" spans="1:8" ht="12.75" x14ac:dyDescent="0.2">
      <c r="A483" s="99"/>
      <c r="B483" s="30"/>
      <c r="C483" s="30"/>
      <c r="D483" s="30"/>
      <c r="E483" s="98">
        <f t="shared" si="141"/>
        <v>0</v>
      </c>
      <c r="F483" s="98">
        <f t="shared" si="142"/>
        <v>0</v>
      </c>
      <c r="G483" s="98">
        <f t="shared" si="143"/>
        <v>0</v>
      </c>
      <c r="H483" s="53" t="e">
        <f t="shared" si="140"/>
        <v>#DIV/0!</v>
      </c>
    </row>
    <row r="484" spans="1:8" ht="12.75" x14ac:dyDescent="0.2">
      <c r="A484" s="94" t="s">
        <v>492</v>
      </c>
      <c r="B484" s="95">
        <f t="shared" ref="B484:G484" si="145">SUM(B485:B488)</f>
        <v>0</v>
      </c>
      <c r="C484" s="95">
        <f t="shared" si="145"/>
        <v>0</v>
      </c>
      <c r="D484" s="95">
        <f t="shared" si="145"/>
        <v>0</v>
      </c>
      <c r="E484" s="95">
        <f t="shared" si="145"/>
        <v>0</v>
      </c>
      <c r="F484" s="95">
        <f t="shared" si="145"/>
        <v>0</v>
      </c>
      <c r="G484" s="95">
        <f t="shared" si="145"/>
        <v>0</v>
      </c>
      <c r="H484" s="53" t="e">
        <f t="shared" si="140"/>
        <v>#DIV/0!</v>
      </c>
    </row>
    <row r="485" spans="1:8" ht="12.75" x14ac:dyDescent="0.2">
      <c r="A485" s="100" t="s">
        <v>493</v>
      </c>
      <c r="B485" s="97">
        <f>'[3]By Agency-SUM (C)'!B476</f>
        <v>0</v>
      </c>
      <c r="C485" s="97">
        <f>'[3]By Agency-SUM (C)'!C476</f>
        <v>0</v>
      </c>
      <c r="D485" s="97">
        <f>'[3]By Agency-SUM (C)'!D476</f>
        <v>0</v>
      </c>
      <c r="E485" s="98">
        <f t="shared" si="141"/>
        <v>0</v>
      </c>
      <c r="F485" s="98">
        <f t="shared" si="142"/>
        <v>0</v>
      </c>
      <c r="G485" s="98">
        <f t="shared" si="143"/>
        <v>0</v>
      </c>
      <c r="H485" s="53" t="e">
        <f t="shared" si="140"/>
        <v>#DIV/0!</v>
      </c>
    </row>
    <row r="486" spans="1:8" ht="12.75" x14ac:dyDescent="0.2">
      <c r="A486" s="100" t="s">
        <v>494</v>
      </c>
      <c r="B486" s="97">
        <f>'[3]By Agency-SUM (C)'!B477</f>
        <v>0</v>
      </c>
      <c r="C486" s="97">
        <f>'[3]By Agency-SUM (C)'!C477</f>
        <v>0</v>
      </c>
      <c r="D486" s="97">
        <f>'[3]By Agency-SUM (C)'!D477</f>
        <v>0</v>
      </c>
      <c r="E486" s="98">
        <f t="shared" si="141"/>
        <v>0</v>
      </c>
      <c r="F486" s="98">
        <f t="shared" si="142"/>
        <v>0</v>
      </c>
      <c r="G486" s="98">
        <f t="shared" si="143"/>
        <v>0</v>
      </c>
      <c r="H486" s="53" t="e">
        <f t="shared" si="140"/>
        <v>#DIV/0!</v>
      </c>
    </row>
    <row r="487" spans="1:8" ht="12.75" x14ac:dyDescent="0.2">
      <c r="A487" s="100" t="s">
        <v>495</v>
      </c>
      <c r="B487" s="97">
        <f>'[3]By Agency-SUM (C)'!B478</f>
        <v>0</v>
      </c>
      <c r="C487" s="97">
        <f>'[3]By Agency-SUM (C)'!C478</f>
        <v>0</v>
      </c>
      <c r="D487" s="97">
        <f>'[3]By Agency-SUM (C)'!D478</f>
        <v>0</v>
      </c>
      <c r="E487" s="98">
        <f t="shared" si="141"/>
        <v>0</v>
      </c>
      <c r="F487" s="98">
        <f t="shared" si="142"/>
        <v>0</v>
      </c>
      <c r="G487" s="98">
        <f t="shared" si="143"/>
        <v>0</v>
      </c>
      <c r="H487" s="53" t="e">
        <f t="shared" si="140"/>
        <v>#DIV/0!</v>
      </c>
    </row>
    <row r="488" spans="1:8" ht="12.75" x14ac:dyDescent="0.2">
      <c r="A488" s="100" t="s">
        <v>496</v>
      </c>
      <c r="B488" s="97">
        <f>'[3]By Agency-SUM (C)'!B479</f>
        <v>0</v>
      </c>
      <c r="C488" s="97">
        <f>'[3]By Agency-SUM (C)'!C479</f>
        <v>0</v>
      </c>
      <c r="D488" s="97">
        <f>'[3]By Agency-SUM (C)'!D479</f>
        <v>0</v>
      </c>
      <c r="E488" s="98">
        <f t="shared" si="141"/>
        <v>0</v>
      </c>
      <c r="F488" s="98">
        <f t="shared" si="142"/>
        <v>0</v>
      </c>
      <c r="G488" s="98">
        <f t="shared" si="143"/>
        <v>0</v>
      </c>
      <c r="H488" s="53" t="e">
        <f t="shared" si="140"/>
        <v>#DIV/0!</v>
      </c>
    </row>
    <row r="712" spans="14:18" x14ac:dyDescent="0.2">
      <c r="N712" s="87"/>
      <c r="O712" s="87"/>
      <c r="P712" s="87"/>
      <c r="Q712" s="87"/>
      <c r="R712" s="87"/>
    </row>
    <row r="758" spans="14:18" x14ac:dyDescent="0.2">
      <c r="N758" s="87"/>
      <c r="O758" s="87"/>
      <c r="P758" s="87"/>
      <c r="Q758" s="87"/>
      <c r="R758" s="87"/>
    </row>
    <row r="784" spans="14:18" x14ac:dyDescent="0.2">
      <c r="N784" s="87"/>
      <c r="O784" s="87"/>
      <c r="P784" s="87"/>
      <c r="Q784" s="87"/>
      <c r="R784" s="87"/>
    </row>
    <row r="889" spans="14:18" x14ac:dyDescent="0.2">
      <c r="N889" s="87"/>
      <c r="O889" s="87"/>
      <c r="P889" s="87"/>
      <c r="Q889" s="87"/>
      <c r="R889" s="87"/>
    </row>
    <row r="925" spans="14:18" x14ac:dyDescent="0.2">
      <c r="N925" s="87"/>
      <c r="O925" s="87"/>
      <c r="P925" s="87"/>
      <c r="Q925" s="87"/>
      <c r="R925" s="87"/>
    </row>
    <row r="936" spans="14:18" x14ac:dyDescent="0.2">
      <c r="N936" s="87"/>
      <c r="O936" s="87"/>
      <c r="P936" s="87"/>
      <c r="Q936" s="87"/>
      <c r="R936" s="87"/>
    </row>
    <row r="940" spans="14:18" x14ac:dyDescent="0.2">
      <c r="O940" s="102"/>
      <c r="P940" s="102"/>
    </row>
    <row r="941" spans="14:18" x14ac:dyDescent="0.2">
      <c r="O941" s="102"/>
      <c r="P941" s="102"/>
    </row>
    <row r="942" spans="14:18" x14ac:dyDescent="0.2">
      <c r="N942" s="103"/>
      <c r="O942" s="102"/>
      <c r="P942" s="102"/>
      <c r="Q942" s="102"/>
    </row>
    <row r="943" spans="14:18" x14ac:dyDescent="0.2">
      <c r="O943" s="102"/>
      <c r="P943" s="102"/>
      <c r="Q943" s="102"/>
    </row>
    <row r="944" spans="14:18" x14ac:dyDescent="0.2">
      <c r="O944" s="102"/>
      <c r="P944" s="102"/>
      <c r="Q944" s="102"/>
    </row>
    <row r="945" spans="14:17" x14ac:dyDescent="0.2">
      <c r="O945" s="102"/>
      <c r="P945" s="102"/>
      <c r="Q945" s="102"/>
    </row>
    <row r="946" spans="14:17" x14ac:dyDescent="0.2">
      <c r="O946" s="103"/>
      <c r="P946" s="103"/>
      <c r="Q946" s="102"/>
    </row>
    <row r="947" spans="14:17" x14ac:dyDescent="0.2">
      <c r="O947" s="102"/>
      <c r="P947" s="102"/>
      <c r="Q947" s="102"/>
    </row>
    <row r="948" spans="14:17" x14ac:dyDescent="0.2">
      <c r="O948" s="102"/>
      <c r="P948" s="102"/>
      <c r="Q948" s="102"/>
    </row>
    <row r="949" spans="14:17" x14ac:dyDescent="0.2">
      <c r="O949" s="102"/>
      <c r="P949" s="102"/>
      <c r="Q949" s="102"/>
    </row>
    <row r="950" spans="14:17" x14ac:dyDescent="0.2">
      <c r="Q950" s="102"/>
    </row>
    <row r="951" spans="14:17" x14ac:dyDescent="0.2">
      <c r="O951" s="102"/>
      <c r="P951" s="102"/>
      <c r="Q951" s="102"/>
    </row>
    <row r="952" spans="14:17" x14ac:dyDescent="0.2">
      <c r="N952" s="103"/>
      <c r="O952" s="102"/>
      <c r="P952" s="102"/>
      <c r="Q952" s="102"/>
    </row>
    <row r="953" spans="14:17" x14ac:dyDescent="0.2">
      <c r="Q953" s="102"/>
    </row>
    <row r="954" spans="14:17" x14ac:dyDescent="0.2">
      <c r="Q954" s="102"/>
    </row>
    <row r="955" spans="14:17" x14ac:dyDescent="0.2">
      <c r="O955" s="102"/>
      <c r="P955" s="102"/>
      <c r="Q955" s="102"/>
    </row>
    <row r="956" spans="14:17" x14ac:dyDescent="0.2">
      <c r="O956" s="102"/>
      <c r="P956" s="102"/>
      <c r="Q956" s="102"/>
    </row>
    <row r="958" spans="14:17" x14ac:dyDescent="0.2">
      <c r="O958" s="102"/>
      <c r="P958" s="102"/>
      <c r="Q958" s="102"/>
    </row>
    <row r="960" spans="14:17" x14ac:dyDescent="0.2">
      <c r="O960" s="102"/>
      <c r="P960" s="102"/>
      <c r="Q960" s="102"/>
    </row>
    <row r="961" spans="15:17" x14ac:dyDescent="0.2">
      <c r="O961" s="102"/>
      <c r="P961" s="102"/>
      <c r="Q961" s="102"/>
    </row>
    <row r="962" spans="15:17" x14ac:dyDescent="0.2">
      <c r="O962" s="102"/>
      <c r="P962" s="102"/>
      <c r="Q962" s="102"/>
    </row>
    <row r="963" spans="15:17" x14ac:dyDescent="0.2">
      <c r="O963" s="102"/>
      <c r="P963" s="102"/>
      <c r="Q963" s="102"/>
    </row>
    <row r="964" spans="15:17" x14ac:dyDescent="0.2">
      <c r="O964" s="102"/>
      <c r="P964" s="102"/>
      <c r="Q964" s="102"/>
    </row>
    <row r="965" spans="15:17" x14ac:dyDescent="0.2">
      <c r="O965" s="102"/>
      <c r="P965" s="102"/>
      <c r="Q965" s="102"/>
    </row>
    <row r="966" spans="15:17" x14ac:dyDescent="0.2">
      <c r="O966" s="102"/>
      <c r="P966" s="102"/>
      <c r="Q966" s="102"/>
    </row>
    <row r="967" spans="15:17" x14ac:dyDescent="0.2">
      <c r="O967" s="102"/>
      <c r="P967" s="102"/>
      <c r="Q967" s="102"/>
    </row>
    <row r="968" spans="15:17" x14ac:dyDescent="0.2">
      <c r="O968" s="102"/>
      <c r="P968" s="102"/>
      <c r="Q968" s="102"/>
    </row>
    <row r="970" spans="15:17" x14ac:dyDescent="0.2">
      <c r="O970" s="102"/>
      <c r="P970" s="102"/>
      <c r="Q970" s="102"/>
    </row>
    <row r="972" spans="15:17" x14ac:dyDescent="0.2">
      <c r="O972" s="102"/>
      <c r="P972" s="102"/>
      <c r="Q972" s="102"/>
    </row>
    <row r="977" spans="14:18" x14ac:dyDescent="0.2">
      <c r="N977" s="87"/>
      <c r="O977" s="87"/>
      <c r="P977" s="87"/>
      <c r="Q977" s="87"/>
      <c r="R977" s="87"/>
    </row>
    <row r="989" spans="14:18" x14ac:dyDescent="0.2">
      <c r="N989" s="87"/>
      <c r="R989" s="87"/>
    </row>
    <row r="1213" spans="15:17" x14ac:dyDescent="0.2">
      <c r="O1213" s="87"/>
      <c r="P1213" s="87"/>
      <c r="Q1213" s="87"/>
    </row>
    <row r="1242" spans="14:18" x14ac:dyDescent="0.2">
      <c r="N1242" s="87"/>
      <c r="R1242" s="87"/>
    </row>
    <row r="1243" spans="14:18" x14ac:dyDescent="0.2">
      <c r="N1243" s="88" t="s">
        <v>497</v>
      </c>
    </row>
    <row r="1360" spans="15:17" x14ac:dyDescent="0.2">
      <c r="O1360" s="104"/>
      <c r="P1360" s="104"/>
      <c r="Q1360" s="104"/>
    </row>
    <row r="1362" spans="15:17" x14ac:dyDescent="0.2">
      <c r="O1362" s="104"/>
      <c r="P1362" s="104"/>
      <c r="Q1362" s="104"/>
    </row>
    <row r="1364" spans="15:17" x14ac:dyDescent="0.2">
      <c r="O1364" s="87"/>
      <c r="P1364" s="87"/>
      <c r="Q1364" s="87"/>
    </row>
    <row r="1382" spans="14:18" x14ac:dyDescent="0.2">
      <c r="N1382" s="104"/>
      <c r="R1382" s="104"/>
    </row>
    <row r="1384" spans="14:18" x14ac:dyDescent="0.2">
      <c r="N1384" s="104"/>
      <c r="R1384" s="104"/>
    </row>
    <row r="1385" spans="14:18" x14ac:dyDescent="0.2">
      <c r="N1385" s="104"/>
      <c r="R1385" s="104"/>
    </row>
    <row r="1386" spans="14:18" x14ac:dyDescent="0.2">
      <c r="N1386" s="104"/>
      <c r="R1386" s="104"/>
    </row>
    <row r="1388" spans="14:18" x14ac:dyDescent="0.2">
      <c r="N1388" s="87"/>
      <c r="R1388" s="87"/>
    </row>
    <row r="1427" spans="14:18" x14ac:dyDescent="0.2">
      <c r="O1427" s="87"/>
      <c r="P1427" s="87"/>
      <c r="Q1427" s="87"/>
    </row>
    <row r="1439" spans="14:18" x14ac:dyDescent="0.2">
      <c r="N1439" s="87"/>
      <c r="R1439" s="87"/>
    </row>
    <row r="1693" spans="15:17" x14ac:dyDescent="0.2">
      <c r="O1693" s="87"/>
      <c r="P1693" s="87"/>
      <c r="Q1693" s="87"/>
    </row>
    <row r="1694" spans="15:17" x14ac:dyDescent="0.2">
      <c r="O1694" s="87"/>
      <c r="P1694" s="87"/>
      <c r="Q1694" s="87"/>
    </row>
    <row r="1705" spans="14:18" x14ac:dyDescent="0.2">
      <c r="N1705" s="105"/>
      <c r="O1705" s="105"/>
      <c r="P1705" s="105"/>
      <c r="Q1705" s="105"/>
      <c r="R1705" s="105"/>
    </row>
    <row r="1706" spans="14:18" x14ac:dyDescent="0.2">
      <c r="N1706" s="105"/>
      <c r="O1706" s="105"/>
      <c r="P1706" s="105"/>
      <c r="Q1706" s="105"/>
      <c r="R1706" s="105"/>
    </row>
    <row r="1707" spans="14:18" x14ac:dyDescent="0.2">
      <c r="N1707" s="103"/>
      <c r="O1707" s="103"/>
      <c r="P1707" s="103"/>
      <c r="Q1707" s="103"/>
      <c r="R1707" s="103"/>
    </row>
    <row r="1708" spans="14:18" x14ac:dyDescent="0.2">
      <c r="N1708" s="103"/>
      <c r="O1708" s="103"/>
      <c r="P1708" s="103"/>
      <c r="Q1708" s="103"/>
      <c r="R1708" s="103"/>
    </row>
    <row r="1709" spans="14:18" x14ac:dyDescent="0.2">
      <c r="N1709" s="103"/>
      <c r="O1709" s="103"/>
      <c r="P1709" s="103"/>
      <c r="Q1709" s="103"/>
      <c r="R1709" s="103"/>
    </row>
    <row r="1710" spans="14:18" x14ac:dyDescent="0.2">
      <c r="N1710" s="103"/>
      <c r="O1710" s="103"/>
      <c r="P1710" s="103"/>
      <c r="Q1710" s="103"/>
      <c r="R1710" s="103"/>
    </row>
    <row r="1711" spans="14:18" x14ac:dyDescent="0.2">
      <c r="N1711" s="103"/>
      <c r="O1711" s="103"/>
      <c r="P1711" s="103"/>
      <c r="Q1711" s="103"/>
      <c r="R1711" s="103"/>
    </row>
    <row r="1712" spans="14:18" x14ac:dyDescent="0.2">
      <c r="N1712" s="103"/>
      <c r="O1712" s="103"/>
      <c r="P1712" s="103"/>
      <c r="Q1712" s="103"/>
      <c r="R1712" s="103"/>
    </row>
    <row r="1713" spans="14:18" x14ac:dyDescent="0.2">
      <c r="N1713" s="103"/>
      <c r="O1713" s="103"/>
      <c r="P1713" s="103"/>
      <c r="Q1713" s="103"/>
      <c r="R1713" s="103"/>
    </row>
    <row r="1714" spans="14:18" x14ac:dyDescent="0.2">
      <c r="N1714" s="106"/>
      <c r="O1714" s="106"/>
      <c r="P1714" s="106"/>
      <c r="Q1714" s="106"/>
      <c r="R1714" s="106"/>
    </row>
    <row r="1715" spans="14:18" x14ac:dyDescent="0.2">
      <c r="N1715" s="106"/>
      <c r="O1715" s="106"/>
      <c r="P1715" s="106"/>
      <c r="Q1715" s="106"/>
      <c r="R1715" s="106"/>
    </row>
    <row r="1716" spans="14:18" x14ac:dyDescent="0.2">
      <c r="N1716" s="106"/>
      <c r="O1716" s="106"/>
      <c r="P1716" s="106"/>
      <c r="Q1716" s="106"/>
      <c r="R1716" s="106"/>
    </row>
    <row r="1717" spans="14:18" x14ac:dyDescent="0.2">
      <c r="N1717" s="106"/>
      <c r="O1717" s="106"/>
      <c r="P1717" s="106"/>
      <c r="Q1717" s="106"/>
      <c r="R1717" s="106"/>
    </row>
    <row r="1718" spans="14:18" x14ac:dyDescent="0.2">
      <c r="N1718" s="106"/>
      <c r="O1718" s="106"/>
      <c r="P1718" s="106"/>
      <c r="Q1718" s="106"/>
      <c r="R1718" s="106"/>
    </row>
    <row r="1719" spans="14:18" x14ac:dyDescent="0.2">
      <c r="N1719" s="106"/>
      <c r="O1719" s="106"/>
      <c r="P1719" s="106"/>
      <c r="Q1719" s="106"/>
      <c r="R1719" s="106"/>
    </row>
    <row r="1720" spans="14:18" x14ac:dyDescent="0.2">
      <c r="N1720" s="106"/>
      <c r="O1720" s="106"/>
      <c r="P1720" s="106"/>
      <c r="Q1720" s="106"/>
      <c r="R1720" s="106"/>
    </row>
    <row r="1721" spans="14:18" x14ac:dyDescent="0.2">
      <c r="N1721" s="106"/>
      <c r="O1721" s="106"/>
      <c r="P1721" s="106"/>
      <c r="Q1721" s="106"/>
      <c r="R1721" s="106"/>
    </row>
    <row r="1722" spans="14:18" x14ac:dyDescent="0.2">
      <c r="N1722" s="106"/>
      <c r="O1722" s="106"/>
      <c r="P1722" s="106"/>
      <c r="Q1722" s="106"/>
      <c r="R1722" s="106"/>
    </row>
    <row r="1723" spans="14:18" x14ac:dyDescent="0.2">
      <c r="N1723" s="106"/>
      <c r="O1723" s="106"/>
      <c r="P1723" s="106"/>
      <c r="Q1723" s="106"/>
      <c r="R1723" s="106"/>
    </row>
    <row r="1724" spans="14:18" x14ac:dyDescent="0.2">
      <c r="N1724" s="106"/>
      <c r="O1724" s="106"/>
      <c r="P1724" s="106"/>
      <c r="Q1724" s="106"/>
      <c r="R1724" s="106"/>
    </row>
    <row r="1725" spans="14:18" x14ac:dyDescent="0.2">
      <c r="N1725" s="106"/>
      <c r="O1725" s="106"/>
      <c r="P1725" s="106"/>
      <c r="Q1725" s="106"/>
      <c r="R1725" s="106"/>
    </row>
    <row r="1726" spans="14:18" x14ac:dyDescent="0.2">
      <c r="N1726" s="106"/>
      <c r="O1726" s="106"/>
      <c r="P1726" s="106"/>
      <c r="Q1726" s="106"/>
      <c r="R1726" s="106"/>
    </row>
    <row r="1727" spans="14:18" x14ac:dyDescent="0.2">
      <c r="N1727" s="106"/>
      <c r="O1727" s="106"/>
      <c r="P1727" s="106"/>
      <c r="Q1727" s="106"/>
      <c r="R1727" s="106"/>
    </row>
    <row r="1728" spans="14:18" x14ac:dyDescent="0.2">
      <c r="N1728" s="103"/>
      <c r="O1728" s="103"/>
      <c r="P1728" s="103"/>
      <c r="Q1728" s="103"/>
      <c r="R1728" s="103"/>
    </row>
    <row r="1729" spans="14:18" x14ac:dyDescent="0.2">
      <c r="N1729" s="103"/>
      <c r="O1729" s="103"/>
      <c r="P1729" s="103"/>
      <c r="Q1729" s="103"/>
      <c r="R1729" s="103"/>
    </row>
    <row r="1730" spans="14:18" x14ac:dyDescent="0.2">
      <c r="N1730" s="103"/>
      <c r="O1730" s="103"/>
      <c r="P1730" s="103"/>
      <c r="Q1730" s="103"/>
      <c r="R1730" s="103"/>
    </row>
    <row r="1731" spans="14:18" x14ac:dyDescent="0.2">
      <c r="N1731" s="103"/>
      <c r="O1731" s="103"/>
      <c r="P1731" s="103"/>
      <c r="Q1731" s="103"/>
      <c r="R1731" s="103"/>
    </row>
    <row r="1732" spans="14:18" x14ac:dyDescent="0.2">
      <c r="N1732" s="103"/>
      <c r="O1732" s="103"/>
      <c r="P1732" s="106"/>
      <c r="Q1732" s="106"/>
      <c r="R1732" s="106"/>
    </row>
    <row r="1733" spans="14:18" x14ac:dyDescent="0.2">
      <c r="N1733" s="103"/>
      <c r="O1733" s="103"/>
      <c r="P1733" s="106"/>
      <c r="Q1733" s="106"/>
      <c r="R1733" s="106"/>
    </row>
    <row r="1734" spans="14:18" x14ac:dyDescent="0.2">
      <c r="N1734" s="103"/>
      <c r="O1734" s="103"/>
      <c r="P1734" s="106"/>
      <c r="Q1734" s="106"/>
      <c r="R1734" s="106"/>
    </row>
    <row r="1735" spans="14:18" x14ac:dyDescent="0.2">
      <c r="N1735" s="103"/>
      <c r="O1735" s="103"/>
      <c r="P1735" s="107"/>
      <c r="Q1735" s="106"/>
      <c r="R1735" s="106"/>
    </row>
    <row r="1736" spans="14:18" x14ac:dyDescent="0.2">
      <c r="N1736" s="103"/>
      <c r="O1736" s="103"/>
      <c r="P1736" s="106"/>
      <c r="Q1736" s="106"/>
      <c r="R1736" s="106"/>
    </row>
    <row r="1737" spans="14:18" x14ac:dyDescent="0.2">
      <c r="N1737" s="103"/>
      <c r="O1737" s="103"/>
      <c r="P1737" s="103"/>
      <c r="Q1737" s="103"/>
      <c r="R1737" s="103"/>
    </row>
    <row r="1738" spans="14:18" x14ac:dyDescent="0.2">
      <c r="N1738" s="103"/>
      <c r="O1738" s="103"/>
      <c r="P1738" s="106"/>
      <c r="Q1738" s="106"/>
      <c r="R1738" s="106"/>
    </row>
    <row r="1739" spans="14:18" x14ac:dyDescent="0.2">
      <c r="N1739" s="103"/>
      <c r="O1739" s="103"/>
      <c r="P1739" s="106"/>
      <c r="Q1739" s="106"/>
      <c r="R1739" s="106"/>
    </row>
    <row r="1740" spans="14:18" x14ac:dyDescent="0.2">
      <c r="N1740" s="103"/>
      <c r="O1740" s="103"/>
      <c r="P1740" s="103"/>
      <c r="Q1740" s="103"/>
      <c r="R1740" s="103"/>
    </row>
    <row r="1741" spans="14:18" x14ac:dyDescent="0.2">
      <c r="N1741" s="103"/>
      <c r="O1741" s="103"/>
      <c r="P1741" s="103"/>
      <c r="Q1741" s="103"/>
      <c r="R1741" s="103"/>
    </row>
    <row r="1742" spans="14:18" x14ac:dyDescent="0.2">
      <c r="N1742" s="103"/>
      <c r="O1742" s="103"/>
      <c r="P1742" s="103"/>
      <c r="Q1742" s="103"/>
      <c r="R1742" s="103"/>
    </row>
    <row r="1743" spans="14:18" x14ac:dyDescent="0.2">
      <c r="N1743" s="108"/>
      <c r="O1743" s="108"/>
      <c r="P1743" s="108"/>
      <c r="Q1743" s="103"/>
      <c r="R1743" s="103"/>
    </row>
    <row r="1744" spans="14:18" x14ac:dyDescent="0.2">
      <c r="N1744" s="108"/>
      <c r="O1744" s="108"/>
      <c r="P1744" s="108"/>
      <c r="Q1744" s="103"/>
      <c r="R1744" s="103"/>
    </row>
    <row r="1745" spans="14:18" x14ac:dyDescent="0.2">
      <c r="N1745" s="103"/>
      <c r="O1745" s="103"/>
      <c r="P1745" s="103"/>
      <c r="Q1745" s="103"/>
      <c r="R1745" s="103"/>
    </row>
    <row r="1746" spans="14:18" x14ac:dyDescent="0.2">
      <c r="N1746" s="103"/>
      <c r="O1746" s="103"/>
      <c r="P1746" s="103"/>
      <c r="Q1746" s="103"/>
      <c r="R1746" s="103"/>
    </row>
    <row r="1747" spans="14:18" x14ac:dyDescent="0.2">
      <c r="N1747" s="103"/>
      <c r="O1747" s="103"/>
      <c r="P1747" s="103"/>
      <c r="Q1747" s="103"/>
      <c r="R1747" s="103"/>
    </row>
    <row r="1748" spans="14:18" x14ac:dyDescent="0.2">
      <c r="N1748" s="103"/>
      <c r="O1748" s="103"/>
      <c r="P1748" s="103"/>
      <c r="Q1748" s="103"/>
      <c r="R1748" s="103"/>
    </row>
    <row r="1749" spans="14:18" x14ac:dyDescent="0.2">
      <c r="N1749" s="103"/>
      <c r="O1749" s="103"/>
      <c r="P1749" s="103"/>
      <c r="Q1749" s="103"/>
      <c r="R1749" s="103"/>
    </row>
    <row r="1750" spans="14:18" x14ac:dyDescent="0.2">
      <c r="N1750" s="103"/>
      <c r="O1750" s="103"/>
      <c r="P1750" s="103"/>
      <c r="Q1750" s="103"/>
      <c r="R1750" s="103"/>
    </row>
    <row r="1751" spans="14:18" x14ac:dyDescent="0.2">
      <c r="N1751" s="103"/>
      <c r="O1751" s="103"/>
      <c r="P1751" s="103"/>
      <c r="Q1751" s="103"/>
      <c r="R1751" s="103"/>
    </row>
    <row r="1752" spans="14:18" x14ac:dyDescent="0.2">
      <c r="N1752" s="103"/>
      <c r="O1752" s="103"/>
      <c r="P1752" s="103"/>
      <c r="Q1752" s="103"/>
      <c r="R1752" s="103"/>
    </row>
    <row r="1753" spans="14:18" x14ac:dyDescent="0.2">
      <c r="N1753" s="103"/>
      <c r="O1753" s="103"/>
      <c r="P1753" s="103"/>
      <c r="Q1753" s="103"/>
      <c r="R1753" s="103"/>
    </row>
    <row r="1754" spans="14:18" x14ac:dyDescent="0.2">
      <c r="N1754" s="103"/>
      <c r="O1754" s="103"/>
      <c r="P1754" s="103"/>
      <c r="Q1754" s="103"/>
      <c r="R1754" s="103"/>
    </row>
    <row r="1755" spans="14:18" x14ac:dyDescent="0.2">
      <c r="N1755" s="103"/>
      <c r="O1755" s="103"/>
      <c r="P1755" s="103"/>
      <c r="Q1755" s="103"/>
      <c r="R1755" s="103"/>
    </row>
    <row r="1756" spans="14:18" x14ac:dyDescent="0.2">
      <c r="N1756" s="103"/>
      <c r="O1756" s="103"/>
      <c r="P1756" s="103"/>
      <c r="Q1756" s="103"/>
      <c r="R1756" s="103"/>
    </row>
    <row r="1757" spans="14:18" x14ac:dyDescent="0.2">
      <c r="N1757" s="103"/>
      <c r="O1757" s="103"/>
      <c r="P1757" s="103"/>
      <c r="Q1757" s="103"/>
      <c r="R1757" s="103"/>
    </row>
    <row r="1758" spans="14:18" x14ac:dyDescent="0.2">
      <c r="N1758" s="103"/>
      <c r="O1758" s="103"/>
      <c r="P1758" s="103"/>
      <c r="Q1758" s="103"/>
      <c r="R1758" s="103"/>
    </row>
    <row r="1759" spans="14:18" x14ac:dyDescent="0.2">
      <c r="N1759" s="103"/>
      <c r="O1759" s="103"/>
      <c r="P1759" s="103"/>
      <c r="Q1759" s="103"/>
      <c r="R1759" s="103"/>
    </row>
    <row r="1760" spans="14:18" x14ac:dyDescent="0.2">
      <c r="N1760" s="103"/>
      <c r="O1760" s="103"/>
      <c r="P1760" s="103"/>
      <c r="Q1760" s="103"/>
      <c r="R1760" s="103"/>
    </row>
    <row r="1761" spans="14:18" x14ac:dyDescent="0.2">
      <c r="N1761" s="103"/>
      <c r="O1761" s="103"/>
      <c r="P1761" s="103"/>
      <c r="Q1761" s="103"/>
      <c r="R1761" s="103"/>
    </row>
    <row r="1762" spans="14:18" x14ac:dyDescent="0.2">
      <c r="N1762" s="103"/>
      <c r="O1762" s="103"/>
      <c r="P1762" s="103"/>
      <c r="Q1762" s="103"/>
      <c r="R1762" s="103"/>
    </row>
    <row r="1763" spans="14:18" x14ac:dyDescent="0.2">
      <c r="N1763" s="103"/>
      <c r="O1763" s="103"/>
      <c r="P1763" s="103"/>
      <c r="Q1763" s="103"/>
      <c r="R1763" s="103"/>
    </row>
    <row r="1764" spans="14:18" x14ac:dyDescent="0.2">
      <c r="N1764" s="103"/>
      <c r="O1764" s="103"/>
      <c r="P1764" s="103"/>
      <c r="Q1764" s="103"/>
      <c r="R1764" s="103"/>
    </row>
    <row r="1765" spans="14:18" x14ac:dyDescent="0.2">
      <c r="N1765" s="103"/>
      <c r="O1765" s="103"/>
      <c r="P1765" s="103"/>
      <c r="Q1765" s="103"/>
      <c r="R1765" s="103"/>
    </row>
    <row r="1766" spans="14:18" x14ac:dyDescent="0.2">
      <c r="N1766" s="103"/>
      <c r="O1766" s="103"/>
      <c r="P1766" s="103"/>
      <c r="Q1766" s="103"/>
      <c r="R1766" s="103"/>
    </row>
    <row r="1767" spans="14:18" x14ac:dyDescent="0.2">
      <c r="N1767" s="103"/>
      <c r="O1767" s="103"/>
      <c r="P1767" s="103"/>
      <c r="Q1767" s="103"/>
      <c r="R1767" s="103"/>
    </row>
    <row r="1813" spans="14:18" x14ac:dyDescent="0.2">
      <c r="O1813" s="33"/>
    </row>
    <row r="1814" spans="14:18" x14ac:dyDescent="0.2">
      <c r="O1814" s="33"/>
    </row>
    <row r="1815" spans="14:18" x14ac:dyDescent="0.2">
      <c r="O1815" s="33"/>
    </row>
    <row r="1816" spans="14:18" ht="12.75" x14ac:dyDescent="0.2">
      <c r="N1816" s="109"/>
      <c r="O1816" s="90"/>
      <c r="P1816" s="92"/>
      <c r="Q1816" s="92"/>
      <c r="R1816" s="92"/>
    </row>
    <row r="1817" spans="14:18" ht="12.75" x14ac:dyDescent="0.2">
      <c r="N1817" s="109"/>
      <c r="O1817" s="90"/>
      <c r="P1817" s="92"/>
      <c r="Q1817" s="92"/>
      <c r="R1817" s="92"/>
    </row>
    <row r="1818" spans="14:18" ht="12.75" x14ac:dyDescent="0.2">
      <c r="N1818" s="109"/>
      <c r="O1818" s="90"/>
      <c r="P1818" s="92"/>
      <c r="Q1818" s="92"/>
      <c r="R1818" s="92"/>
    </row>
    <row r="1819" spans="14:18" ht="12.75" x14ac:dyDescent="0.2">
      <c r="N1819" s="109"/>
      <c r="O1819" s="90"/>
      <c r="P1819" s="92"/>
      <c r="Q1819" s="92"/>
      <c r="R1819" s="92"/>
    </row>
    <row r="1820" spans="14:18" ht="12.75" x14ac:dyDescent="0.2">
      <c r="N1820" s="109"/>
      <c r="O1820" s="90"/>
      <c r="P1820" s="92"/>
      <c r="Q1820" s="92"/>
      <c r="R1820" s="92"/>
    </row>
    <row r="1821" spans="14:18" ht="12.75" x14ac:dyDescent="0.2">
      <c r="N1821" s="109"/>
      <c r="O1821" s="90"/>
      <c r="P1821" s="92"/>
      <c r="Q1821" s="92"/>
      <c r="R1821" s="92"/>
    </row>
    <row r="1822" spans="14:18" ht="12.75" x14ac:dyDescent="0.2">
      <c r="N1822" s="109"/>
      <c r="O1822" s="93"/>
      <c r="P1822" s="93"/>
      <c r="Q1822" s="92"/>
      <c r="R1822" s="92"/>
    </row>
    <row r="1823" spans="14:18" ht="12.75" x14ac:dyDescent="0.2">
      <c r="N1823" s="109"/>
      <c r="O1823" s="93"/>
      <c r="P1823" s="93"/>
      <c r="Q1823" s="93"/>
      <c r="R1823" s="92"/>
    </row>
    <row r="1824" spans="14:18" ht="12.75" x14ac:dyDescent="0.2">
      <c r="N1824" s="109"/>
      <c r="O1824" s="93"/>
      <c r="P1824" s="93"/>
      <c r="Q1824" s="93"/>
      <c r="R1824" s="92"/>
    </row>
    <row r="1825" spans="14:18" ht="12.75" x14ac:dyDescent="0.2">
      <c r="N1825" s="109"/>
      <c r="O1825" s="90"/>
      <c r="P1825" s="93"/>
      <c r="Q1825" s="93"/>
      <c r="R1825" s="93"/>
    </row>
    <row r="1826" spans="14:18" ht="12.75" x14ac:dyDescent="0.2">
      <c r="N1826" s="109"/>
      <c r="O1826" s="93"/>
      <c r="P1826" s="93"/>
      <c r="Q1826" s="92"/>
      <c r="R1826" s="92"/>
    </row>
    <row r="1827" spans="14:18" ht="12.75" x14ac:dyDescent="0.2">
      <c r="N1827" s="109"/>
      <c r="O1827" s="90"/>
      <c r="P1827" s="92"/>
      <c r="Q1827" s="92"/>
      <c r="R1827" s="92"/>
    </row>
    <row r="1828" spans="14:18" ht="12.75" x14ac:dyDescent="0.2">
      <c r="N1828" s="109"/>
      <c r="O1828" s="90"/>
      <c r="P1828" s="93"/>
      <c r="Q1828" s="93"/>
      <c r="R1828" s="93"/>
    </row>
    <row r="1829" spans="14:18" ht="12.75" x14ac:dyDescent="0.2">
      <c r="N1829" s="109"/>
      <c r="O1829" s="90"/>
      <c r="P1829" s="93"/>
      <c r="Q1829" s="92"/>
      <c r="R1829" s="92"/>
    </row>
    <row r="1830" spans="14:18" ht="12.75" x14ac:dyDescent="0.2">
      <c r="N1830" s="109"/>
      <c r="O1830" s="90"/>
      <c r="P1830" s="93"/>
      <c r="Q1830" s="92"/>
      <c r="R1830" s="92"/>
    </row>
    <row r="1831" spans="14:18" ht="12.75" x14ac:dyDescent="0.2">
      <c r="N1831" s="109"/>
      <c r="O1831" s="90"/>
      <c r="P1831" s="93"/>
      <c r="Q1831" s="92"/>
      <c r="R1831" s="92"/>
    </row>
    <row r="1832" spans="14:18" ht="12.75" x14ac:dyDescent="0.2">
      <c r="N1832" s="109"/>
      <c r="O1832" s="93"/>
      <c r="P1832" s="93"/>
      <c r="Q1832" s="92"/>
      <c r="R1832" s="92"/>
    </row>
    <row r="1833" spans="14:18" ht="12.75" x14ac:dyDescent="0.2">
      <c r="N1833" s="109"/>
      <c r="O1833" s="90"/>
      <c r="P1833" s="92"/>
      <c r="Q1833" s="92"/>
      <c r="R1833" s="92"/>
    </row>
    <row r="1834" spans="14:18" ht="12.75" x14ac:dyDescent="0.2">
      <c r="N1834" s="109"/>
      <c r="O1834" s="93"/>
      <c r="P1834" s="92"/>
      <c r="Q1834" s="93"/>
      <c r="R1834" s="92"/>
    </row>
    <row r="1835" spans="14:18" ht="12.75" x14ac:dyDescent="0.2">
      <c r="N1835" s="109"/>
      <c r="O1835" s="93"/>
      <c r="P1835" s="92"/>
      <c r="Q1835" s="93"/>
      <c r="R1835" s="92"/>
    </row>
    <row r="1836" spans="14:18" ht="12.75" x14ac:dyDescent="0.2">
      <c r="N1836" s="109"/>
      <c r="O1836" s="93"/>
      <c r="P1836" s="93"/>
      <c r="Q1836" s="92"/>
      <c r="R1836" s="92"/>
    </row>
    <row r="1837" spans="14:18" ht="12.75" x14ac:dyDescent="0.2">
      <c r="N1837" s="109"/>
      <c r="O1837" s="90"/>
      <c r="P1837" s="92"/>
      <c r="Q1837" s="92"/>
      <c r="R1837" s="92"/>
    </row>
    <row r="1838" spans="14:18" ht="12.75" x14ac:dyDescent="0.2">
      <c r="N1838" s="109"/>
      <c r="O1838" s="93"/>
      <c r="P1838" s="93"/>
      <c r="Q1838" s="92"/>
      <c r="R1838" s="92"/>
    </row>
    <row r="1839" spans="14:18" ht="12.75" x14ac:dyDescent="0.2">
      <c r="N1839" s="109"/>
      <c r="O1839" s="93"/>
      <c r="P1839" s="93"/>
      <c r="Q1839" s="92"/>
      <c r="R1839" s="92"/>
    </row>
    <row r="1840" spans="14:18" ht="12.75" x14ac:dyDescent="0.2">
      <c r="N1840" s="109"/>
      <c r="O1840" s="93"/>
      <c r="P1840" s="93"/>
      <c r="Q1840" s="92"/>
      <c r="R1840" s="92"/>
    </row>
    <row r="1841" spans="14:18" ht="12.75" x14ac:dyDescent="0.2">
      <c r="N1841" s="109"/>
      <c r="O1841" s="93"/>
      <c r="P1841" s="93"/>
      <c r="Q1841" s="92"/>
      <c r="R1841" s="92"/>
    </row>
    <row r="1842" spans="14:18" ht="12.75" x14ac:dyDescent="0.2">
      <c r="N1842" s="109"/>
      <c r="O1842" s="93"/>
      <c r="P1842" s="93"/>
      <c r="Q1842" s="92"/>
      <c r="R1842" s="92"/>
    </row>
    <row r="1843" spans="14:18" ht="12.75" x14ac:dyDescent="0.2">
      <c r="N1843" s="109"/>
      <c r="O1843" s="93"/>
      <c r="P1843" s="93"/>
      <c r="Q1843" s="92"/>
      <c r="R1843" s="92"/>
    </row>
    <row r="1844" spans="14:18" ht="12.75" x14ac:dyDescent="0.2">
      <c r="N1844" s="109"/>
      <c r="O1844" s="93"/>
      <c r="P1844" s="93"/>
      <c r="Q1844" s="92"/>
      <c r="R1844" s="92"/>
    </row>
    <row r="1845" spans="14:18" ht="12.75" x14ac:dyDescent="0.2">
      <c r="N1845" s="109"/>
      <c r="O1845" s="93"/>
      <c r="P1845" s="93"/>
      <c r="Q1845" s="92"/>
      <c r="R1845" s="92"/>
    </row>
    <row r="1846" spans="14:18" ht="12.75" x14ac:dyDescent="0.2">
      <c r="N1846" s="109"/>
      <c r="O1846" s="93"/>
      <c r="P1846" s="93"/>
      <c r="Q1846" s="92"/>
      <c r="R1846" s="92"/>
    </row>
    <row r="1847" spans="14:18" ht="12.75" x14ac:dyDescent="0.2">
      <c r="N1847" s="109"/>
      <c r="O1847" s="93"/>
      <c r="P1847" s="93"/>
      <c r="Q1847" s="92"/>
      <c r="R1847" s="92"/>
    </row>
    <row r="1848" spans="14:18" ht="12.75" x14ac:dyDescent="0.2">
      <c r="N1848" s="109"/>
      <c r="O1848" s="93"/>
      <c r="P1848" s="93"/>
      <c r="Q1848" s="92"/>
      <c r="R1848" s="92"/>
    </row>
    <row r="1849" spans="14:18" ht="12.75" x14ac:dyDescent="0.2">
      <c r="N1849" s="109"/>
      <c r="O1849" s="93"/>
      <c r="P1849" s="93"/>
      <c r="Q1849" s="92"/>
      <c r="R1849" s="92"/>
    </row>
    <row r="1850" spans="14:18" ht="12.75" x14ac:dyDescent="0.2">
      <c r="N1850" s="109"/>
      <c r="O1850" s="93"/>
      <c r="P1850" s="93"/>
      <c r="Q1850" s="92"/>
      <c r="R1850" s="92"/>
    </row>
    <row r="1851" spans="14:18" ht="12.75" x14ac:dyDescent="0.2">
      <c r="N1851" s="109"/>
      <c r="O1851" s="93"/>
      <c r="P1851" s="93"/>
      <c r="Q1851" s="92"/>
      <c r="R1851" s="92"/>
    </row>
    <row r="1852" spans="14:18" ht="12.75" x14ac:dyDescent="0.2">
      <c r="N1852" s="109"/>
      <c r="O1852" s="93"/>
      <c r="P1852" s="93"/>
      <c r="Q1852" s="92"/>
      <c r="R1852" s="92"/>
    </row>
    <row r="1853" spans="14:18" ht="12.75" x14ac:dyDescent="0.2">
      <c r="N1853" s="109"/>
      <c r="O1853" s="93"/>
      <c r="P1853" s="93"/>
      <c r="Q1853" s="92"/>
      <c r="R1853" s="92"/>
    </row>
    <row r="1854" spans="14:18" ht="12.75" x14ac:dyDescent="0.2">
      <c r="N1854" s="109"/>
      <c r="O1854" s="93"/>
      <c r="P1854" s="93"/>
      <c r="Q1854" s="92"/>
      <c r="R1854" s="92"/>
    </row>
    <row r="1855" spans="14:18" ht="12.75" x14ac:dyDescent="0.2">
      <c r="N1855" s="109"/>
      <c r="O1855" s="93"/>
      <c r="P1855" s="93"/>
      <c r="Q1855" s="92"/>
      <c r="R1855" s="92"/>
    </row>
    <row r="1856" spans="14:18" ht="12.75" x14ac:dyDescent="0.2">
      <c r="N1856" s="109"/>
      <c r="O1856" s="90"/>
      <c r="P1856" s="93"/>
      <c r="Q1856" s="93"/>
      <c r="R1856" s="93"/>
    </row>
    <row r="1857" spans="14:18" ht="12.75" x14ac:dyDescent="0.2">
      <c r="N1857" s="109"/>
      <c r="O1857" s="93"/>
      <c r="P1857" s="93"/>
      <c r="Q1857" s="92"/>
      <c r="R1857" s="92"/>
    </row>
    <row r="1858" spans="14:18" ht="12.75" x14ac:dyDescent="0.2">
      <c r="N1858" s="109"/>
      <c r="O1858" s="90"/>
      <c r="P1858" s="92"/>
      <c r="Q1858" s="92"/>
      <c r="R1858" s="92"/>
    </row>
    <row r="1859" spans="14:18" ht="12.75" x14ac:dyDescent="0.2">
      <c r="N1859" s="109"/>
      <c r="O1859" s="93"/>
      <c r="P1859" s="93"/>
      <c r="Q1859" s="92"/>
      <c r="R1859" s="92"/>
    </row>
    <row r="1860" spans="14:18" ht="12.75" x14ac:dyDescent="0.2">
      <c r="N1860" s="109"/>
      <c r="O1860" s="93"/>
      <c r="P1860" s="93"/>
      <c r="Q1860" s="92"/>
      <c r="R1860" s="92"/>
    </row>
    <row r="1861" spans="14:18" ht="12.75" x14ac:dyDescent="0.2">
      <c r="N1861" s="109"/>
      <c r="O1861" s="90"/>
      <c r="P1861" s="93"/>
      <c r="Q1861" s="93"/>
      <c r="R1861" s="93"/>
    </row>
    <row r="1862" spans="14:18" ht="12.75" x14ac:dyDescent="0.2">
      <c r="N1862" s="109"/>
      <c r="O1862" s="93"/>
      <c r="P1862" s="93"/>
      <c r="Q1862" s="92"/>
      <c r="R1862" s="92"/>
    </row>
    <row r="1863" spans="14:18" ht="12.75" x14ac:dyDescent="0.2">
      <c r="N1863" s="109"/>
      <c r="O1863" s="90"/>
      <c r="P1863" s="92"/>
      <c r="Q1863" s="92"/>
      <c r="R1863" s="92"/>
    </row>
    <row r="1864" spans="14:18" ht="12.75" x14ac:dyDescent="0.2">
      <c r="N1864" s="109"/>
      <c r="O1864" s="93"/>
      <c r="P1864" s="93"/>
      <c r="Q1864" s="92"/>
      <c r="R1864" s="92"/>
    </row>
    <row r="1865" spans="14:18" ht="12.75" x14ac:dyDescent="0.2">
      <c r="N1865" s="109"/>
      <c r="O1865" s="93"/>
      <c r="P1865" s="93"/>
      <c r="Q1865" s="92"/>
      <c r="R1865" s="92"/>
    </row>
    <row r="1866" spans="14:18" ht="12.75" x14ac:dyDescent="0.2">
      <c r="N1866" s="109"/>
      <c r="O1866" s="93"/>
      <c r="P1866" s="93"/>
      <c r="Q1866" s="92"/>
      <c r="R1866" s="92"/>
    </row>
    <row r="1867" spans="14:18" ht="12.75" x14ac:dyDescent="0.2">
      <c r="N1867" s="109"/>
      <c r="O1867" s="93"/>
      <c r="P1867" s="93"/>
      <c r="Q1867" s="92"/>
      <c r="R1867" s="92"/>
    </row>
    <row r="1868" spans="14:18" ht="12.75" x14ac:dyDescent="0.2">
      <c r="N1868" s="109"/>
      <c r="O1868" s="93"/>
      <c r="P1868" s="93"/>
      <c r="Q1868" s="92"/>
      <c r="R1868" s="92"/>
    </row>
    <row r="1869" spans="14:18" ht="12.75" x14ac:dyDescent="0.2">
      <c r="N1869" s="109"/>
      <c r="O1869" s="93"/>
      <c r="P1869" s="93"/>
      <c r="Q1869" s="92"/>
      <c r="R1869" s="92"/>
    </row>
    <row r="1870" spans="14:18" ht="12.75" x14ac:dyDescent="0.2">
      <c r="N1870" s="109"/>
      <c r="O1870" s="93"/>
      <c r="P1870" s="93"/>
      <c r="Q1870" s="92"/>
      <c r="R1870" s="92"/>
    </row>
    <row r="1871" spans="14:18" ht="12.75" x14ac:dyDescent="0.2">
      <c r="N1871" s="109"/>
      <c r="O1871" s="93"/>
      <c r="P1871" s="93"/>
      <c r="Q1871" s="92"/>
      <c r="R1871" s="92"/>
    </row>
    <row r="1872" spans="14:18" ht="12.75" x14ac:dyDescent="0.2">
      <c r="N1872" s="109"/>
      <c r="O1872" s="93"/>
      <c r="P1872" s="93"/>
      <c r="Q1872" s="92"/>
      <c r="R1872" s="92"/>
    </row>
    <row r="1873" spans="14:18" ht="12.75" x14ac:dyDescent="0.2">
      <c r="N1873" s="109"/>
      <c r="O1873" s="93"/>
      <c r="P1873" s="93"/>
      <c r="Q1873" s="92"/>
      <c r="R1873" s="92"/>
    </row>
    <row r="1874" spans="14:18" ht="12.75" x14ac:dyDescent="0.2">
      <c r="N1874" s="109"/>
      <c r="O1874" s="93"/>
      <c r="P1874" s="93"/>
      <c r="Q1874" s="92"/>
      <c r="R1874" s="92"/>
    </row>
    <row r="1875" spans="14:18" ht="12.75" x14ac:dyDescent="0.2">
      <c r="N1875" s="109"/>
      <c r="O1875" s="93"/>
      <c r="P1875" s="93"/>
      <c r="Q1875" s="92"/>
      <c r="R1875" s="92"/>
    </row>
    <row r="1876" spans="14:18" ht="12.75" x14ac:dyDescent="0.2">
      <c r="N1876" s="109"/>
      <c r="O1876" s="93"/>
      <c r="P1876" s="93"/>
      <c r="Q1876" s="92"/>
      <c r="R1876" s="92"/>
    </row>
    <row r="1877" spans="14:18" ht="12.75" x14ac:dyDescent="0.2">
      <c r="N1877" s="109"/>
      <c r="O1877" s="93"/>
      <c r="P1877" s="93"/>
      <c r="Q1877" s="92"/>
      <c r="R1877" s="92"/>
    </row>
    <row r="1878" spans="14:18" ht="12.75" x14ac:dyDescent="0.2">
      <c r="N1878" s="109"/>
      <c r="O1878" s="90"/>
      <c r="P1878" s="93"/>
      <c r="Q1878" s="93"/>
      <c r="R1878" s="93"/>
    </row>
    <row r="1879" spans="14:18" ht="12.75" x14ac:dyDescent="0.2">
      <c r="N1879" s="109"/>
      <c r="O1879" s="93"/>
      <c r="P1879" s="93"/>
      <c r="Q1879" s="92"/>
      <c r="R1879" s="92"/>
    </row>
    <row r="1880" spans="14:18" ht="12.75" x14ac:dyDescent="0.2">
      <c r="N1880" s="109"/>
      <c r="O1880" s="90"/>
      <c r="P1880" s="92"/>
      <c r="Q1880" s="92"/>
      <c r="R1880" s="92"/>
    </row>
    <row r="1881" spans="14:18" ht="12.75" x14ac:dyDescent="0.2">
      <c r="N1881" s="109"/>
      <c r="O1881" s="93"/>
      <c r="P1881" s="93"/>
      <c r="Q1881" s="92"/>
      <c r="R1881" s="92"/>
    </row>
    <row r="1882" spans="14:18" ht="12.75" x14ac:dyDescent="0.2">
      <c r="N1882" s="109"/>
      <c r="O1882" s="93"/>
      <c r="P1882" s="93"/>
      <c r="Q1882" s="92"/>
      <c r="R1882" s="92"/>
    </row>
    <row r="1883" spans="14:18" ht="12.75" x14ac:dyDescent="0.2">
      <c r="N1883" s="109"/>
      <c r="O1883" s="93"/>
      <c r="P1883" s="93"/>
      <c r="Q1883" s="92"/>
      <c r="R1883" s="92"/>
    </row>
    <row r="1884" spans="14:18" ht="12.75" x14ac:dyDescent="0.2">
      <c r="N1884" s="109"/>
      <c r="O1884" s="93"/>
      <c r="P1884" s="93"/>
      <c r="Q1884" s="92"/>
      <c r="R1884" s="92"/>
    </row>
    <row r="1885" spans="14:18" ht="12.75" x14ac:dyDescent="0.2">
      <c r="N1885" s="109"/>
      <c r="O1885" s="93"/>
      <c r="P1885" s="93"/>
      <c r="Q1885" s="92"/>
      <c r="R1885" s="92"/>
    </row>
    <row r="1886" spans="14:18" ht="12.75" x14ac:dyDescent="0.2">
      <c r="N1886" s="109"/>
      <c r="O1886" s="93"/>
      <c r="P1886" s="93"/>
      <c r="Q1886" s="92"/>
      <c r="R1886" s="92"/>
    </row>
    <row r="1887" spans="14:18" ht="12.75" x14ac:dyDescent="0.2">
      <c r="N1887" s="109"/>
      <c r="O1887" s="90"/>
      <c r="P1887" s="93"/>
      <c r="Q1887" s="93"/>
      <c r="R1887" s="93"/>
    </row>
    <row r="1888" spans="14:18" ht="12.75" x14ac:dyDescent="0.2">
      <c r="N1888" s="109"/>
      <c r="O1888" s="93"/>
      <c r="P1888" s="93"/>
      <c r="Q1888" s="92"/>
      <c r="R1888" s="92"/>
    </row>
    <row r="1889" spans="14:18" ht="12.75" x14ac:dyDescent="0.2">
      <c r="N1889" s="109"/>
      <c r="O1889" s="90"/>
      <c r="P1889" s="92"/>
      <c r="Q1889" s="92"/>
      <c r="R1889" s="92"/>
    </row>
    <row r="1890" spans="14:18" ht="12.75" x14ac:dyDescent="0.2">
      <c r="N1890" s="109"/>
      <c r="O1890" s="93"/>
      <c r="P1890" s="93"/>
      <c r="Q1890" s="92"/>
      <c r="R1890" s="92"/>
    </row>
    <row r="1891" spans="14:18" ht="12.75" x14ac:dyDescent="0.2">
      <c r="N1891" s="109"/>
      <c r="O1891" s="93"/>
      <c r="P1891" s="93"/>
      <c r="Q1891" s="92"/>
      <c r="R1891" s="92"/>
    </row>
    <row r="1892" spans="14:18" ht="12.75" x14ac:dyDescent="0.2">
      <c r="N1892" s="109"/>
      <c r="O1892" s="93"/>
      <c r="P1892" s="93"/>
      <c r="Q1892" s="92"/>
      <c r="R1892" s="92"/>
    </row>
    <row r="1893" spans="14:18" ht="12.75" x14ac:dyDescent="0.2">
      <c r="N1893" s="109"/>
      <c r="O1893" s="93"/>
      <c r="P1893" s="93"/>
      <c r="Q1893" s="92"/>
      <c r="R1893" s="92"/>
    </row>
    <row r="1894" spans="14:18" ht="12.75" x14ac:dyDescent="0.2">
      <c r="N1894" s="109"/>
      <c r="O1894" s="93"/>
      <c r="P1894" s="93"/>
      <c r="Q1894" s="92"/>
      <c r="R1894" s="92"/>
    </row>
    <row r="1895" spans="14:18" ht="12.75" x14ac:dyDescent="0.2">
      <c r="N1895" s="109"/>
      <c r="O1895" s="93"/>
      <c r="P1895" s="93"/>
      <c r="Q1895" s="92"/>
      <c r="R1895" s="92"/>
    </row>
    <row r="1896" spans="14:18" ht="12.75" x14ac:dyDescent="0.2">
      <c r="N1896" s="109"/>
      <c r="O1896" s="93"/>
      <c r="P1896" s="93"/>
      <c r="Q1896" s="92"/>
      <c r="R1896" s="92"/>
    </row>
    <row r="1897" spans="14:18" ht="12.75" x14ac:dyDescent="0.2">
      <c r="N1897" s="109"/>
      <c r="O1897" s="93"/>
      <c r="P1897" s="93"/>
      <c r="Q1897" s="92"/>
      <c r="R1897" s="92"/>
    </row>
    <row r="1898" spans="14:18" ht="12.75" x14ac:dyDescent="0.2">
      <c r="N1898" s="109"/>
      <c r="O1898" s="90"/>
      <c r="P1898" s="93"/>
      <c r="Q1898" s="93"/>
      <c r="R1898" s="93"/>
    </row>
    <row r="1899" spans="14:18" ht="12.75" x14ac:dyDescent="0.2">
      <c r="N1899" s="109"/>
      <c r="O1899" s="93"/>
      <c r="P1899" s="93"/>
      <c r="Q1899" s="92"/>
      <c r="R1899" s="92"/>
    </row>
    <row r="1900" spans="14:18" ht="12.75" x14ac:dyDescent="0.2">
      <c r="N1900" s="109"/>
      <c r="O1900" s="90"/>
      <c r="P1900" s="92"/>
      <c r="Q1900" s="92"/>
      <c r="R1900" s="92"/>
    </row>
    <row r="1901" spans="14:18" ht="12.75" x14ac:dyDescent="0.2">
      <c r="N1901" s="109"/>
      <c r="O1901" s="93"/>
      <c r="P1901" s="93"/>
      <c r="Q1901" s="92"/>
      <c r="R1901" s="92"/>
    </row>
    <row r="1902" spans="14:18" ht="12.75" x14ac:dyDescent="0.2">
      <c r="N1902" s="109"/>
      <c r="O1902" s="93"/>
      <c r="P1902" s="93"/>
      <c r="Q1902" s="92"/>
      <c r="R1902" s="92"/>
    </row>
    <row r="1903" spans="14:18" ht="12.75" x14ac:dyDescent="0.2">
      <c r="N1903" s="109"/>
      <c r="O1903" s="90"/>
      <c r="P1903" s="92"/>
      <c r="Q1903" s="92"/>
      <c r="R1903" s="92"/>
    </row>
    <row r="1904" spans="14:18" ht="12.75" x14ac:dyDescent="0.2">
      <c r="N1904" s="109"/>
      <c r="O1904" s="93"/>
      <c r="P1904" s="93"/>
      <c r="Q1904" s="92"/>
      <c r="R1904" s="92"/>
    </row>
    <row r="1905" spans="14:18" ht="12.75" x14ac:dyDescent="0.2">
      <c r="N1905" s="109"/>
      <c r="O1905" s="93"/>
      <c r="P1905" s="93"/>
      <c r="Q1905" s="92"/>
      <c r="R1905" s="92"/>
    </row>
    <row r="1906" spans="14:18" ht="12.75" x14ac:dyDescent="0.2">
      <c r="N1906" s="109"/>
      <c r="O1906" s="93"/>
      <c r="P1906" s="93"/>
      <c r="Q1906" s="92"/>
      <c r="R1906" s="92"/>
    </row>
    <row r="1907" spans="14:18" ht="12.75" x14ac:dyDescent="0.2">
      <c r="N1907" s="109"/>
      <c r="O1907" s="93"/>
      <c r="P1907" s="93"/>
      <c r="Q1907" s="92"/>
      <c r="R1907" s="92"/>
    </row>
    <row r="1908" spans="14:18" ht="12.75" x14ac:dyDescent="0.2">
      <c r="N1908" s="109"/>
      <c r="O1908" s="90"/>
      <c r="P1908" s="93"/>
      <c r="Q1908" s="93"/>
      <c r="R1908" s="93"/>
    </row>
    <row r="1909" spans="14:18" ht="12.75" x14ac:dyDescent="0.2">
      <c r="N1909" s="109"/>
      <c r="O1909" s="93"/>
      <c r="P1909" s="93"/>
      <c r="Q1909" s="92"/>
      <c r="R1909" s="92"/>
    </row>
    <row r="1910" spans="14:18" ht="12.75" x14ac:dyDescent="0.2">
      <c r="N1910" s="109"/>
      <c r="O1910" s="90"/>
      <c r="P1910" s="92"/>
      <c r="Q1910" s="92"/>
      <c r="R1910" s="92"/>
    </row>
    <row r="1911" spans="14:18" ht="12.75" x14ac:dyDescent="0.2">
      <c r="N1911" s="109"/>
      <c r="O1911" s="93"/>
      <c r="P1911" s="93"/>
      <c r="Q1911" s="92"/>
      <c r="R1911" s="92"/>
    </row>
    <row r="1912" spans="14:18" ht="12.75" x14ac:dyDescent="0.2">
      <c r="N1912" s="109"/>
      <c r="O1912" s="93"/>
      <c r="P1912" s="93"/>
      <c r="Q1912" s="92"/>
      <c r="R1912" s="92"/>
    </row>
    <row r="1913" spans="14:18" ht="12.75" x14ac:dyDescent="0.2">
      <c r="N1913" s="109"/>
      <c r="O1913" s="90"/>
      <c r="P1913" s="93"/>
      <c r="Q1913" s="93"/>
      <c r="R1913" s="93"/>
    </row>
    <row r="1914" spans="14:18" ht="12.75" x14ac:dyDescent="0.2">
      <c r="N1914" s="109"/>
      <c r="O1914" s="93"/>
      <c r="P1914" s="93"/>
      <c r="Q1914" s="92"/>
      <c r="R1914" s="92"/>
    </row>
    <row r="1915" spans="14:18" ht="12.75" x14ac:dyDescent="0.2">
      <c r="N1915" s="109"/>
      <c r="O1915" s="90"/>
      <c r="P1915" s="92"/>
      <c r="Q1915" s="92"/>
      <c r="R1915" s="92"/>
    </row>
    <row r="1916" spans="14:18" ht="12.75" x14ac:dyDescent="0.2">
      <c r="N1916" s="109"/>
      <c r="O1916" s="90"/>
      <c r="P1916" s="93"/>
      <c r="Q1916" s="93"/>
      <c r="R1916" s="93"/>
    </row>
    <row r="1917" spans="14:18" ht="12.75" x14ac:dyDescent="0.2">
      <c r="N1917" s="109"/>
      <c r="O1917" s="93"/>
      <c r="P1917" s="93"/>
      <c r="Q1917" s="92"/>
      <c r="R1917" s="92"/>
    </row>
    <row r="1918" spans="14:18" ht="12.75" x14ac:dyDescent="0.2">
      <c r="N1918" s="109"/>
      <c r="O1918" s="93"/>
      <c r="P1918" s="93"/>
      <c r="Q1918" s="92"/>
      <c r="R1918" s="92"/>
    </row>
    <row r="1919" spans="14:18" ht="12.75" x14ac:dyDescent="0.2">
      <c r="N1919" s="109"/>
      <c r="O1919" s="93"/>
      <c r="P1919" s="93"/>
      <c r="Q1919" s="92"/>
      <c r="R1919" s="92"/>
    </row>
    <row r="1920" spans="14:18" ht="12.75" x14ac:dyDescent="0.2">
      <c r="N1920" s="109"/>
      <c r="O1920" s="90"/>
      <c r="P1920" s="92"/>
      <c r="Q1920" s="92"/>
      <c r="R1920" s="92"/>
    </row>
    <row r="1921" spans="14:18" ht="12.75" x14ac:dyDescent="0.2">
      <c r="N1921" s="109"/>
      <c r="O1921" s="93"/>
      <c r="P1921" s="93"/>
      <c r="Q1921" s="92"/>
      <c r="R1921" s="92"/>
    </row>
    <row r="1922" spans="14:18" ht="12.75" x14ac:dyDescent="0.2">
      <c r="N1922" s="109"/>
      <c r="O1922" s="93"/>
      <c r="P1922" s="93"/>
      <c r="Q1922" s="92"/>
      <c r="R1922" s="92"/>
    </row>
    <row r="1923" spans="14:18" ht="12.75" x14ac:dyDescent="0.2">
      <c r="N1923" s="109"/>
      <c r="O1923" s="90"/>
      <c r="P1923" s="93"/>
      <c r="Q1923" s="93"/>
      <c r="R1923" s="93"/>
    </row>
    <row r="1924" spans="14:18" ht="12.75" x14ac:dyDescent="0.2">
      <c r="N1924" s="109"/>
      <c r="O1924" s="93"/>
      <c r="P1924" s="93"/>
      <c r="Q1924" s="92"/>
      <c r="R1924" s="92"/>
    </row>
    <row r="1925" spans="14:18" ht="12.75" x14ac:dyDescent="0.2">
      <c r="N1925" s="109"/>
      <c r="O1925" s="90"/>
      <c r="P1925" s="92"/>
      <c r="Q1925" s="92"/>
      <c r="R1925" s="92"/>
    </row>
    <row r="1926" spans="14:18" ht="12.75" x14ac:dyDescent="0.2">
      <c r="N1926" s="109"/>
      <c r="O1926" s="93"/>
      <c r="P1926" s="93"/>
      <c r="Q1926" s="92"/>
      <c r="R1926" s="92"/>
    </row>
    <row r="1927" spans="14:18" ht="12.75" x14ac:dyDescent="0.2">
      <c r="N1927" s="109"/>
      <c r="O1927" s="93"/>
      <c r="P1927" s="93"/>
      <c r="Q1927" s="92"/>
      <c r="R1927" s="92"/>
    </row>
    <row r="1928" spans="14:18" ht="12.75" x14ac:dyDescent="0.2">
      <c r="N1928" s="109"/>
      <c r="O1928" s="93"/>
      <c r="P1928" s="93"/>
      <c r="Q1928" s="92"/>
      <c r="R1928" s="92"/>
    </row>
    <row r="1929" spans="14:18" ht="12.75" x14ac:dyDescent="0.2">
      <c r="N1929" s="109"/>
      <c r="O1929" s="93"/>
      <c r="P1929" s="93"/>
      <c r="Q1929" s="92"/>
      <c r="R1929" s="92"/>
    </row>
    <row r="1930" spans="14:18" ht="12.75" x14ac:dyDescent="0.2">
      <c r="N1930" s="109"/>
      <c r="O1930" s="93"/>
      <c r="P1930" s="93"/>
      <c r="Q1930" s="92"/>
      <c r="R1930" s="92"/>
    </row>
    <row r="1931" spans="14:18" ht="12.75" x14ac:dyDescent="0.2">
      <c r="N1931" s="109"/>
      <c r="O1931" s="93"/>
      <c r="P1931" s="93"/>
      <c r="Q1931" s="92"/>
      <c r="R1931" s="92"/>
    </row>
    <row r="1932" spans="14:18" ht="12.75" x14ac:dyDescent="0.2">
      <c r="N1932" s="109"/>
      <c r="O1932" s="93"/>
      <c r="P1932" s="93"/>
      <c r="Q1932" s="92"/>
      <c r="R1932" s="92"/>
    </row>
    <row r="1933" spans="14:18" ht="12.75" x14ac:dyDescent="0.2">
      <c r="N1933" s="109"/>
      <c r="O1933" s="93"/>
      <c r="P1933" s="93"/>
      <c r="Q1933" s="92"/>
      <c r="R1933" s="92"/>
    </row>
    <row r="1934" spans="14:18" ht="12.75" x14ac:dyDescent="0.2">
      <c r="N1934" s="109"/>
      <c r="O1934" s="93"/>
      <c r="P1934" s="93"/>
      <c r="Q1934" s="92"/>
      <c r="R1934" s="92"/>
    </row>
    <row r="1935" spans="14:18" ht="12.75" x14ac:dyDescent="0.2">
      <c r="N1935" s="109"/>
      <c r="O1935" s="93"/>
      <c r="P1935" s="93"/>
      <c r="Q1935" s="92"/>
      <c r="R1935" s="92"/>
    </row>
    <row r="1936" spans="14:18" ht="12.75" x14ac:dyDescent="0.2">
      <c r="N1936" s="109"/>
      <c r="O1936" s="93"/>
      <c r="P1936" s="93"/>
      <c r="Q1936" s="92"/>
      <c r="R1936" s="92"/>
    </row>
    <row r="1937" spans="14:18" ht="12.75" x14ac:dyDescent="0.2">
      <c r="N1937" s="109"/>
      <c r="O1937" s="93"/>
      <c r="P1937" s="93"/>
      <c r="Q1937" s="92"/>
      <c r="R1937" s="92"/>
    </row>
    <row r="1938" spans="14:18" ht="12.75" x14ac:dyDescent="0.2">
      <c r="N1938" s="109"/>
      <c r="O1938" s="93"/>
      <c r="P1938" s="93"/>
      <c r="Q1938" s="92"/>
      <c r="R1938" s="92"/>
    </row>
    <row r="1939" spans="14:18" ht="12.75" x14ac:dyDescent="0.2">
      <c r="N1939" s="109"/>
      <c r="O1939" s="93"/>
      <c r="P1939" s="93"/>
      <c r="Q1939" s="92"/>
      <c r="R1939" s="92"/>
    </row>
    <row r="1940" spans="14:18" ht="12.75" x14ac:dyDescent="0.2">
      <c r="N1940" s="109"/>
      <c r="O1940" s="93"/>
      <c r="P1940" s="93"/>
      <c r="Q1940" s="92"/>
      <c r="R1940" s="92"/>
    </row>
    <row r="1941" spans="14:18" ht="12.75" x14ac:dyDescent="0.2">
      <c r="N1941" s="109"/>
      <c r="O1941" s="93"/>
      <c r="P1941" s="93"/>
      <c r="Q1941" s="92"/>
      <c r="R1941" s="92"/>
    </row>
    <row r="1942" spans="14:18" ht="12.75" x14ac:dyDescent="0.2">
      <c r="N1942" s="109"/>
      <c r="O1942" s="93"/>
      <c r="P1942" s="93"/>
      <c r="Q1942" s="92"/>
      <c r="R1942" s="92"/>
    </row>
    <row r="1943" spans="14:18" ht="12.75" x14ac:dyDescent="0.2">
      <c r="N1943" s="109"/>
      <c r="O1943" s="93"/>
      <c r="P1943" s="93"/>
      <c r="Q1943" s="92"/>
      <c r="R1943" s="92"/>
    </row>
    <row r="1944" spans="14:18" ht="12.75" x14ac:dyDescent="0.2">
      <c r="N1944" s="109"/>
      <c r="O1944" s="93"/>
      <c r="P1944" s="93"/>
      <c r="Q1944" s="92"/>
      <c r="R1944" s="92"/>
    </row>
    <row r="1945" spans="14:18" ht="12.75" x14ac:dyDescent="0.2">
      <c r="N1945" s="109"/>
      <c r="O1945" s="93"/>
      <c r="P1945" s="93"/>
      <c r="Q1945" s="92"/>
      <c r="R1945" s="92"/>
    </row>
    <row r="1946" spans="14:18" ht="12.75" x14ac:dyDescent="0.2">
      <c r="N1946" s="109"/>
      <c r="O1946" s="93"/>
      <c r="P1946" s="93"/>
      <c r="Q1946" s="92"/>
      <c r="R1946" s="92"/>
    </row>
    <row r="1947" spans="14:18" ht="12.75" x14ac:dyDescent="0.2">
      <c r="N1947" s="109"/>
      <c r="O1947" s="93"/>
      <c r="P1947" s="93"/>
      <c r="Q1947" s="92"/>
      <c r="R1947" s="92"/>
    </row>
    <row r="1948" spans="14:18" ht="12.75" x14ac:dyDescent="0.2">
      <c r="N1948" s="109"/>
      <c r="O1948" s="93"/>
      <c r="P1948" s="93"/>
      <c r="Q1948" s="92"/>
      <c r="R1948" s="92"/>
    </row>
    <row r="1949" spans="14:18" ht="12.75" x14ac:dyDescent="0.2">
      <c r="N1949" s="109"/>
      <c r="O1949" s="93"/>
      <c r="P1949" s="93"/>
      <c r="Q1949" s="92"/>
      <c r="R1949" s="92"/>
    </row>
    <row r="1950" spans="14:18" ht="12.75" x14ac:dyDescent="0.2">
      <c r="N1950" s="109"/>
      <c r="O1950" s="93"/>
      <c r="P1950" s="93"/>
      <c r="Q1950" s="92"/>
      <c r="R1950" s="92"/>
    </row>
    <row r="1951" spans="14:18" ht="12.75" x14ac:dyDescent="0.2">
      <c r="N1951" s="109"/>
      <c r="O1951" s="93"/>
      <c r="P1951" s="93"/>
      <c r="Q1951" s="92"/>
      <c r="R1951" s="92"/>
    </row>
    <row r="1952" spans="14:18" ht="12.75" x14ac:dyDescent="0.2">
      <c r="N1952" s="109"/>
      <c r="O1952" s="93"/>
      <c r="P1952" s="93"/>
      <c r="Q1952" s="92"/>
      <c r="R1952" s="92"/>
    </row>
    <row r="1953" spans="14:18" ht="12.75" x14ac:dyDescent="0.2">
      <c r="N1953" s="109"/>
      <c r="O1953" s="93"/>
      <c r="P1953" s="93"/>
      <c r="Q1953" s="92"/>
      <c r="R1953" s="92"/>
    </row>
    <row r="1954" spans="14:18" ht="12.75" x14ac:dyDescent="0.2">
      <c r="N1954" s="109"/>
      <c r="O1954" s="93"/>
      <c r="P1954" s="93"/>
      <c r="Q1954" s="92"/>
      <c r="R1954" s="92"/>
    </row>
    <row r="1955" spans="14:18" ht="12.75" x14ac:dyDescent="0.2">
      <c r="N1955" s="109"/>
      <c r="O1955" s="93"/>
      <c r="P1955" s="93"/>
      <c r="Q1955" s="92"/>
      <c r="R1955" s="92"/>
    </row>
    <row r="1956" spans="14:18" ht="12.75" x14ac:dyDescent="0.2">
      <c r="N1956" s="109"/>
      <c r="O1956" s="93"/>
      <c r="P1956" s="93"/>
      <c r="Q1956" s="92"/>
      <c r="R1956" s="92"/>
    </row>
    <row r="1957" spans="14:18" ht="12.75" x14ac:dyDescent="0.2">
      <c r="N1957" s="109"/>
      <c r="O1957" s="93"/>
      <c r="P1957" s="93"/>
      <c r="Q1957" s="92"/>
      <c r="R1957" s="92"/>
    </row>
    <row r="1958" spans="14:18" ht="12.75" x14ac:dyDescent="0.2">
      <c r="N1958" s="109"/>
      <c r="O1958" s="93"/>
      <c r="P1958" s="93"/>
      <c r="Q1958" s="92"/>
      <c r="R1958" s="92"/>
    </row>
    <row r="1959" spans="14:18" ht="12.75" x14ac:dyDescent="0.2">
      <c r="N1959" s="109"/>
      <c r="O1959" s="93"/>
      <c r="P1959" s="93"/>
      <c r="Q1959" s="92"/>
      <c r="R1959" s="92"/>
    </row>
    <row r="1960" spans="14:18" ht="12.75" x14ac:dyDescent="0.2">
      <c r="N1960" s="109"/>
      <c r="O1960" s="93"/>
      <c r="P1960" s="93"/>
      <c r="Q1960" s="92"/>
      <c r="R1960" s="92"/>
    </row>
    <row r="1961" spans="14:18" ht="12.75" x14ac:dyDescent="0.2">
      <c r="N1961" s="109"/>
      <c r="O1961" s="93"/>
      <c r="P1961" s="93"/>
      <c r="Q1961" s="92"/>
      <c r="R1961" s="92"/>
    </row>
    <row r="1962" spans="14:18" ht="12.75" x14ac:dyDescent="0.2">
      <c r="N1962" s="109"/>
      <c r="O1962" s="93"/>
      <c r="P1962" s="93"/>
      <c r="Q1962" s="92"/>
      <c r="R1962" s="92"/>
    </row>
    <row r="1963" spans="14:18" ht="12.75" x14ac:dyDescent="0.2">
      <c r="N1963" s="109"/>
      <c r="O1963" s="93"/>
      <c r="P1963" s="93"/>
      <c r="Q1963" s="92"/>
      <c r="R1963" s="92"/>
    </row>
    <row r="1964" spans="14:18" ht="12.75" x14ac:dyDescent="0.2">
      <c r="N1964" s="109"/>
      <c r="O1964" s="93"/>
      <c r="P1964" s="93"/>
      <c r="Q1964" s="92"/>
      <c r="R1964" s="92"/>
    </row>
    <row r="1965" spans="14:18" ht="12.75" x14ac:dyDescent="0.2">
      <c r="N1965" s="109"/>
      <c r="O1965" s="93"/>
      <c r="P1965" s="93"/>
      <c r="Q1965" s="92"/>
      <c r="R1965" s="92"/>
    </row>
    <row r="1966" spans="14:18" ht="12.75" x14ac:dyDescent="0.2">
      <c r="N1966" s="109"/>
      <c r="O1966" s="93"/>
      <c r="P1966" s="93"/>
      <c r="Q1966" s="92"/>
      <c r="R1966" s="92"/>
    </row>
    <row r="1967" spans="14:18" ht="12.75" x14ac:dyDescent="0.2">
      <c r="N1967" s="109"/>
      <c r="O1967" s="93"/>
      <c r="P1967" s="93"/>
      <c r="Q1967" s="92"/>
      <c r="R1967" s="92"/>
    </row>
    <row r="1968" spans="14:18" ht="12.75" x14ac:dyDescent="0.2">
      <c r="N1968" s="109"/>
      <c r="O1968" s="93"/>
      <c r="P1968" s="93"/>
      <c r="Q1968" s="92"/>
      <c r="R1968" s="92"/>
    </row>
    <row r="1969" spans="14:18" ht="12.75" x14ac:dyDescent="0.2">
      <c r="N1969" s="109"/>
      <c r="O1969" s="93"/>
      <c r="P1969" s="93"/>
      <c r="Q1969" s="92"/>
      <c r="R1969" s="92"/>
    </row>
    <row r="1970" spans="14:18" ht="12.75" x14ac:dyDescent="0.2">
      <c r="N1970" s="109"/>
      <c r="O1970" s="93"/>
      <c r="P1970" s="93"/>
      <c r="Q1970" s="92"/>
      <c r="R1970" s="92"/>
    </row>
    <row r="1971" spans="14:18" ht="12.75" x14ac:dyDescent="0.2">
      <c r="N1971" s="109"/>
      <c r="O1971" s="93"/>
      <c r="P1971" s="93"/>
      <c r="Q1971" s="92"/>
      <c r="R1971" s="92"/>
    </row>
    <row r="1972" spans="14:18" ht="12.75" x14ac:dyDescent="0.2">
      <c r="N1972" s="109"/>
      <c r="O1972" s="93"/>
      <c r="P1972" s="93"/>
      <c r="Q1972" s="92"/>
      <c r="R1972" s="92"/>
    </row>
    <row r="1973" spans="14:18" ht="12.75" x14ac:dyDescent="0.2">
      <c r="N1973" s="109"/>
      <c r="O1973" s="93"/>
      <c r="P1973" s="93"/>
      <c r="Q1973" s="92"/>
      <c r="R1973" s="92"/>
    </row>
    <row r="1974" spans="14:18" ht="12.75" x14ac:dyDescent="0.2">
      <c r="N1974" s="109"/>
      <c r="O1974" s="93"/>
      <c r="P1974" s="93"/>
      <c r="Q1974" s="92"/>
      <c r="R1974" s="92"/>
    </row>
    <row r="1975" spans="14:18" ht="12.75" x14ac:dyDescent="0.2">
      <c r="N1975" s="109"/>
      <c r="O1975" s="93"/>
      <c r="P1975" s="93"/>
      <c r="Q1975" s="92"/>
      <c r="R1975" s="92"/>
    </row>
    <row r="1976" spans="14:18" ht="12.75" x14ac:dyDescent="0.2">
      <c r="N1976" s="109"/>
      <c r="O1976" s="93"/>
      <c r="P1976" s="93"/>
      <c r="Q1976" s="92"/>
      <c r="R1976" s="92"/>
    </row>
    <row r="1977" spans="14:18" ht="12.75" x14ac:dyDescent="0.2">
      <c r="N1977" s="109"/>
      <c r="O1977" s="93"/>
      <c r="P1977" s="93"/>
      <c r="Q1977" s="92"/>
      <c r="R1977" s="92"/>
    </row>
    <row r="1978" spans="14:18" ht="12.75" x14ac:dyDescent="0.2">
      <c r="N1978" s="109"/>
      <c r="O1978" s="93"/>
      <c r="P1978" s="93"/>
      <c r="Q1978" s="92"/>
      <c r="R1978" s="92"/>
    </row>
    <row r="1979" spans="14:18" ht="12.75" x14ac:dyDescent="0.2">
      <c r="N1979" s="109"/>
      <c r="O1979" s="93"/>
      <c r="P1979" s="93"/>
      <c r="Q1979" s="92"/>
      <c r="R1979" s="92"/>
    </row>
    <row r="1980" spans="14:18" ht="12.75" x14ac:dyDescent="0.2">
      <c r="N1980" s="109"/>
      <c r="O1980" s="93"/>
      <c r="P1980" s="93"/>
      <c r="Q1980" s="92"/>
      <c r="R1980" s="92"/>
    </row>
    <row r="1981" spans="14:18" ht="12.75" x14ac:dyDescent="0.2">
      <c r="N1981" s="109"/>
      <c r="O1981" s="93"/>
      <c r="P1981" s="93"/>
      <c r="Q1981" s="92"/>
      <c r="R1981" s="92"/>
    </row>
    <row r="1982" spans="14:18" ht="12.75" x14ac:dyDescent="0.2">
      <c r="N1982" s="109"/>
      <c r="O1982" s="93"/>
      <c r="P1982" s="93"/>
      <c r="Q1982" s="92"/>
      <c r="R1982" s="92"/>
    </row>
    <row r="1983" spans="14:18" ht="12.75" x14ac:dyDescent="0.2">
      <c r="N1983" s="109"/>
      <c r="O1983" s="93"/>
      <c r="P1983" s="93"/>
      <c r="Q1983" s="92"/>
      <c r="R1983" s="92"/>
    </row>
    <row r="1984" spans="14:18" ht="12.75" x14ac:dyDescent="0.2">
      <c r="N1984" s="109"/>
      <c r="O1984" s="93"/>
      <c r="P1984" s="93"/>
      <c r="Q1984" s="92"/>
      <c r="R1984" s="92"/>
    </row>
    <row r="1985" spans="14:18" ht="12.75" x14ac:dyDescent="0.2">
      <c r="N1985" s="109"/>
      <c r="O1985" s="93"/>
      <c r="P1985" s="93"/>
      <c r="Q1985" s="92"/>
      <c r="R1985" s="92"/>
    </row>
    <row r="1986" spans="14:18" ht="12.75" x14ac:dyDescent="0.2">
      <c r="N1986" s="109"/>
      <c r="O1986" s="93"/>
      <c r="P1986" s="93"/>
      <c r="Q1986" s="92"/>
      <c r="R1986" s="92"/>
    </row>
    <row r="1987" spans="14:18" ht="12.75" x14ac:dyDescent="0.2">
      <c r="N1987" s="109"/>
      <c r="O1987" s="93"/>
      <c r="P1987" s="93"/>
      <c r="Q1987" s="92"/>
      <c r="R1987" s="92"/>
    </row>
    <row r="1988" spans="14:18" ht="12.75" x14ac:dyDescent="0.2">
      <c r="N1988" s="109"/>
      <c r="O1988" s="93"/>
      <c r="P1988" s="93"/>
      <c r="Q1988" s="92"/>
      <c r="R1988" s="92"/>
    </row>
    <row r="1989" spans="14:18" ht="12.75" x14ac:dyDescent="0.2">
      <c r="N1989" s="109"/>
      <c r="O1989" s="93"/>
      <c r="P1989" s="93"/>
      <c r="Q1989" s="92"/>
      <c r="R1989" s="92"/>
    </row>
    <row r="1990" spans="14:18" ht="12.75" x14ac:dyDescent="0.2">
      <c r="N1990" s="109"/>
      <c r="O1990" s="93"/>
      <c r="P1990" s="93"/>
      <c r="Q1990" s="92"/>
      <c r="R1990" s="92"/>
    </row>
    <row r="1991" spans="14:18" ht="12.75" x14ac:dyDescent="0.2">
      <c r="N1991" s="109"/>
      <c r="O1991" s="93"/>
      <c r="P1991" s="93"/>
      <c r="Q1991" s="92"/>
      <c r="R1991" s="92"/>
    </row>
    <row r="1992" spans="14:18" ht="12.75" x14ac:dyDescent="0.2">
      <c r="N1992" s="109"/>
      <c r="O1992" s="93"/>
      <c r="P1992" s="93"/>
      <c r="Q1992" s="92"/>
      <c r="R1992" s="92"/>
    </row>
    <row r="1993" spans="14:18" ht="12.75" x14ac:dyDescent="0.2">
      <c r="N1993" s="109"/>
      <c r="O1993" s="93"/>
      <c r="P1993" s="93"/>
      <c r="Q1993" s="92"/>
      <c r="R1993" s="92"/>
    </row>
    <row r="1994" spans="14:18" ht="12.75" x14ac:dyDescent="0.2">
      <c r="N1994" s="109"/>
      <c r="O1994" s="93"/>
      <c r="P1994" s="93"/>
      <c r="Q1994" s="92"/>
      <c r="R1994" s="92"/>
    </row>
    <row r="1995" spans="14:18" ht="12.75" x14ac:dyDescent="0.2">
      <c r="N1995" s="109"/>
      <c r="O1995" s="93"/>
      <c r="P1995" s="93"/>
      <c r="Q1995" s="92"/>
      <c r="R1995" s="92"/>
    </row>
    <row r="1996" spans="14:18" ht="12.75" x14ac:dyDescent="0.2">
      <c r="N1996" s="109"/>
      <c r="O1996" s="93"/>
      <c r="P1996" s="93"/>
      <c r="Q1996" s="92"/>
      <c r="R1996" s="92"/>
    </row>
    <row r="1997" spans="14:18" ht="12.75" x14ac:dyDescent="0.2">
      <c r="N1997" s="109"/>
      <c r="O1997" s="93"/>
      <c r="P1997" s="93"/>
      <c r="Q1997" s="92"/>
      <c r="R1997" s="92"/>
    </row>
    <row r="1998" spans="14:18" ht="12.75" x14ac:dyDescent="0.2">
      <c r="N1998" s="109"/>
      <c r="O1998" s="93"/>
      <c r="P1998" s="93"/>
      <c r="Q1998" s="92"/>
      <c r="R1998" s="92"/>
    </row>
    <row r="1999" spans="14:18" ht="12.75" x14ac:dyDescent="0.2">
      <c r="N1999" s="109"/>
      <c r="O1999" s="93"/>
      <c r="P1999" s="93"/>
      <c r="Q1999" s="92"/>
      <c r="R1999" s="92"/>
    </row>
    <row r="2000" spans="14:18" ht="12.75" x14ac:dyDescent="0.2">
      <c r="N2000" s="109"/>
      <c r="O2000" s="93"/>
      <c r="P2000" s="93"/>
      <c r="Q2000" s="92"/>
      <c r="R2000" s="92"/>
    </row>
    <row r="2001" spans="14:18" ht="12.75" x14ac:dyDescent="0.2">
      <c r="N2001" s="109"/>
      <c r="O2001" s="93"/>
      <c r="P2001" s="93"/>
      <c r="Q2001" s="92"/>
      <c r="R2001" s="92"/>
    </row>
    <row r="2002" spans="14:18" ht="12.75" x14ac:dyDescent="0.2">
      <c r="N2002" s="109"/>
      <c r="O2002" s="93"/>
      <c r="P2002" s="93"/>
      <c r="Q2002" s="92"/>
      <c r="R2002" s="92"/>
    </row>
    <row r="2003" spans="14:18" ht="12.75" x14ac:dyDescent="0.2">
      <c r="N2003" s="109"/>
      <c r="O2003" s="93"/>
      <c r="P2003" s="93"/>
      <c r="Q2003" s="92"/>
      <c r="R2003" s="92"/>
    </row>
    <row r="2004" spans="14:18" ht="12.75" x14ac:dyDescent="0.2">
      <c r="N2004" s="109"/>
      <c r="O2004" s="93"/>
      <c r="P2004" s="93"/>
      <c r="Q2004" s="92"/>
      <c r="R2004" s="92"/>
    </row>
    <row r="2005" spans="14:18" ht="12.75" x14ac:dyDescent="0.2">
      <c r="N2005" s="109"/>
      <c r="O2005" s="93"/>
      <c r="P2005" s="93"/>
      <c r="Q2005" s="92"/>
      <c r="R2005" s="92"/>
    </row>
    <row r="2006" spans="14:18" ht="12.75" x14ac:dyDescent="0.2">
      <c r="N2006" s="109"/>
      <c r="O2006" s="93"/>
      <c r="P2006" s="93"/>
      <c r="Q2006" s="92"/>
      <c r="R2006" s="92"/>
    </row>
    <row r="2007" spans="14:18" ht="12.75" x14ac:dyDescent="0.2">
      <c r="N2007" s="109"/>
      <c r="O2007" s="93"/>
      <c r="P2007" s="93"/>
      <c r="Q2007" s="92"/>
      <c r="R2007" s="92"/>
    </row>
    <row r="2008" spans="14:18" ht="12.75" x14ac:dyDescent="0.2">
      <c r="N2008" s="109"/>
      <c r="O2008" s="93"/>
      <c r="P2008" s="93"/>
      <c r="Q2008" s="92"/>
      <c r="R2008" s="92"/>
    </row>
    <row r="2009" spans="14:18" ht="12.75" x14ac:dyDescent="0.2">
      <c r="N2009" s="109"/>
      <c r="O2009" s="93"/>
      <c r="P2009" s="93"/>
      <c r="Q2009" s="92"/>
      <c r="R2009" s="92"/>
    </row>
    <row r="2010" spans="14:18" ht="12.75" x14ac:dyDescent="0.2">
      <c r="N2010" s="109"/>
      <c r="O2010" s="93"/>
      <c r="P2010" s="93"/>
      <c r="Q2010" s="92"/>
      <c r="R2010" s="92"/>
    </row>
    <row r="2011" spans="14:18" ht="12.75" x14ac:dyDescent="0.2">
      <c r="N2011" s="109"/>
      <c r="O2011" s="93"/>
      <c r="P2011" s="93"/>
      <c r="Q2011" s="92"/>
      <c r="R2011" s="92"/>
    </row>
    <row r="2012" spans="14:18" ht="12.75" x14ac:dyDescent="0.2">
      <c r="N2012" s="109"/>
      <c r="O2012" s="93"/>
      <c r="P2012" s="93"/>
      <c r="Q2012" s="92"/>
      <c r="R2012" s="92"/>
    </row>
    <row r="2013" spans="14:18" ht="12.75" x14ac:dyDescent="0.2">
      <c r="N2013" s="109"/>
      <c r="O2013" s="90"/>
      <c r="P2013" s="93"/>
      <c r="Q2013" s="93"/>
      <c r="R2013" s="93"/>
    </row>
    <row r="2014" spans="14:18" ht="12.75" x14ac:dyDescent="0.2">
      <c r="N2014" s="109"/>
      <c r="O2014" s="90"/>
      <c r="P2014" s="93"/>
      <c r="Q2014" s="93"/>
      <c r="R2014" s="93"/>
    </row>
    <row r="2015" spans="14:18" ht="12.75" x14ac:dyDescent="0.2">
      <c r="N2015" s="109"/>
      <c r="O2015" s="90"/>
      <c r="P2015" s="92"/>
      <c r="Q2015" s="92"/>
      <c r="R2015" s="92"/>
    </row>
    <row r="2016" spans="14:18" ht="12.75" x14ac:dyDescent="0.2">
      <c r="N2016" s="109"/>
      <c r="O2016" s="93"/>
      <c r="P2016" s="93"/>
      <c r="Q2016" s="92"/>
      <c r="R2016" s="92"/>
    </row>
    <row r="2017" spans="14:18" ht="12.75" x14ac:dyDescent="0.2">
      <c r="N2017" s="109"/>
      <c r="O2017" s="93"/>
      <c r="P2017" s="93"/>
      <c r="Q2017" s="92"/>
      <c r="R2017" s="92"/>
    </row>
    <row r="2018" spans="14:18" ht="12.75" x14ac:dyDescent="0.2">
      <c r="N2018" s="109"/>
      <c r="O2018" s="90"/>
      <c r="P2018" s="92"/>
      <c r="Q2018" s="92"/>
      <c r="R2018" s="92"/>
    </row>
    <row r="2019" spans="14:18" ht="12.75" x14ac:dyDescent="0.2">
      <c r="N2019" s="109"/>
      <c r="O2019" s="93"/>
      <c r="P2019" s="93"/>
      <c r="Q2019" s="92"/>
      <c r="R2019" s="92"/>
    </row>
    <row r="2020" spans="14:18" ht="12.75" x14ac:dyDescent="0.2">
      <c r="N2020" s="109"/>
      <c r="O2020" s="93"/>
      <c r="P2020" s="93"/>
      <c r="Q2020" s="92"/>
      <c r="R2020" s="92"/>
    </row>
    <row r="2021" spans="14:18" ht="12.75" x14ac:dyDescent="0.2">
      <c r="N2021" s="109"/>
      <c r="O2021" s="93"/>
      <c r="P2021" s="93"/>
      <c r="Q2021" s="92"/>
      <c r="R2021" s="92"/>
    </row>
    <row r="2022" spans="14:18" ht="12.75" x14ac:dyDescent="0.2">
      <c r="N2022" s="109"/>
      <c r="O2022" s="90"/>
      <c r="P2022" s="93"/>
      <c r="Q2022" s="93"/>
      <c r="R2022" s="93"/>
    </row>
    <row r="2023" spans="14:18" ht="12.75" x14ac:dyDescent="0.2">
      <c r="N2023" s="109"/>
      <c r="O2023" s="93"/>
      <c r="P2023" s="93"/>
      <c r="Q2023" s="92"/>
      <c r="R2023" s="92"/>
    </row>
    <row r="2024" spans="14:18" ht="12.75" x14ac:dyDescent="0.2">
      <c r="N2024" s="109"/>
      <c r="O2024" s="93"/>
      <c r="P2024" s="93"/>
      <c r="Q2024" s="92"/>
      <c r="R2024" s="92"/>
    </row>
    <row r="2025" spans="14:18" ht="12.75" x14ac:dyDescent="0.2">
      <c r="N2025" s="109"/>
      <c r="O2025" s="93"/>
      <c r="P2025" s="93"/>
      <c r="Q2025" s="92"/>
      <c r="R2025" s="92"/>
    </row>
    <row r="2026" spans="14:18" ht="12.75" x14ac:dyDescent="0.2">
      <c r="N2026" s="109"/>
      <c r="O2026" s="93"/>
      <c r="P2026" s="93"/>
      <c r="Q2026" s="92"/>
      <c r="R2026" s="92"/>
    </row>
    <row r="2027" spans="14:18" ht="12.75" x14ac:dyDescent="0.2">
      <c r="N2027" s="109"/>
      <c r="O2027" s="90"/>
      <c r="P2027" s="92"/>
      <c r="Q2027" s="92"/>
      <c r="R2027" s="92"/>
    </row>
    <row r="2028" spans="14:18" ht="12.75" x14ac:dyDescent="0.2">
      <c r="N2028" s="109"/>
      <c r="O2028" s="90"/>
      <c r="P2028" s="92"/>
      <c r="Q2028" s="92"/>
      <c r="R2028" s="92"/>
    </row>
    <row r="2029" spans="14:18" ht="12.75" x14ac:dyDescent="0.2">
      <c r="N2029" s="109"/>
      <c r="O2029" s="93"/>
      <c r="P2029" s="93"/>
      <c r="Q2029" s="92"/>
      <c r="R2029" s="92"/>
    </row>
    <row r="2030" spans="14:18" ht="12.75" x14ac:dyDescent="0.2">
      <c r="N2030" s="109"/>
      <c r="O2030" s="93"/>
      <c r="P2030" s="93"/>
      <c r="Q2030" s="92"/>
      <c r="R2030" s="92"/>
    </row>
    <row r="2031" spans="14:18" ht="12.75" x14ac:dyDescent="0.2">
      <c r="N2031" s="109"/>
      <c r="O2031" s="93"/>
      <c r="P2031" s="93"/>
      <c r="Q2031" s="92"/>
      <c r="R2031" s="92"/>
    </row>
    <row r="2032" spans="14:18" ht="12.75" x14ac:dyDescent="0.2">
      <c r="N2032" s="109"/>
      <c r="O2032" s="93"/>
      <c r="P2032" s="93"/>
      <c r="Q2032" s="92"/>
      <c r="R2032" s="92"/>
    </row>
    <row r="2033" spans="14:18" ht="12.75" x14ac:dyDescent="0.2">
      <c r="N2033" s="109"/>
      <c r="O2033" s="93"/>
      <c r="P2033" s="93"/>
      <c r="Q2033" s="92"/>
      <c r="R2033" s="92"/>
    </row>
    <row r="2034" spans="14:18" ht="12.75" x14ac:dyDescent="0.2">
      <c r="N2034" s="109"/>
      <c r="O2034" s="90"/>
      <c r="P2034" s="93"/>
      <c r="Q2034" s="93"/>
      <c r="R2034" s="93"/>
    </row>
    <row r="2035" spans="14:18" ht="12.75" x14ac:dyDescent="0.2">
      <c r="N2035" s="109"/>
      <c r="O2035" s="93"/>
      <c r="P2035" s="93"/>
      <c r="Q2035" s="92"/>
      <c r="R2035" s="92"/>
    </row>
    <row r="2036" spans="14:18" ht="12.75" x14ac:dyDescent="0.2">
      <c r="N2036" s="92"/>
      <c r="O2036" s="93"/>
      <c r="P2036" s="93"/>
      <c r="Q2036" s="92"/>
      <c r="R2036" s="92"/>
    </row>
    <row r="2037" spans="14:18" ht="12.75" x14ac:dyDescent="0.2">
      <c r="N2037" s="109"/>
      <c r="O2037" s="93"/>
      <c r="P2037" s="92"/>
      <c r="Q2037" s="92"/>
      <c r="R2037" s="92"/>
    </row>
    <row r="2038" spans="14:18" ht="12.75" x14ac:dyDescent="0.2">
      <c r="N2038" s="92"/>
      <c r="O2038" s="93"/>
      <c r="P2038" s="92"/>
      <c r="Q2038" s="92"/>
      <c r="R2038" s="92"/>
    </row>
    <row r="2039" spans="14:18" ht="12.75" x14ac:dyDescent="0.2">
      <c r="N2039" s="92"/>
      <c r="O2039" s="93"/>
      <c r="P2039" s="92"/>
      <c r="Q2039" s="92"/>
      <c r="R2039" s="92"/>
    </row>
    <row r="2040" spans="14:18" ht="12.75" x14ac:dyDescent="0.2">
      <c r="N2040" s="92"/>
      <c r="O2040" s="93"/>
      <c r="P2040" s="92"/>
      <c r="Q2040" s="92"/>
      <c r="R2040" s="92"/>
    </row>
    <row r="2041" spans="14:18" ht="12.75" x14ac:dyDescent="0.2">
      <c r="N2041" s="92"/>
      <c r="O2041" s="93"/>
      <c r="P2041" s="92"/>
      <c r="Q2041" s="92"/>
      <c r="R2041" s="92"/>
    </row>
    <row r="2042" spans="14:18" ht="12.75" x14ac:dyDescent="0.2">
      <c r="N2042" s="92"/>
      <c r="O2042" s="93"/>
      <c r="P2042" s="92"/>
      <c r="Q2042" s="92"/>
      <c r="R2042" s="92"/>
    </row>
    <row r="2043" spans="14:18" ht="12.75" x14ac:dyDescent="0.2">
      <c r="N2043" s="109"/>
      <c r="O2043" s="93"/>
      <c r="P2043" s="93"/>
      <c r="Q2043" s="93"/>
      <c r="R2043" s="93"/>
    </row>
    <row r="2044" spans="14:18" ht="12.75" x14ac:dyDescent="0.2">
      <c r="N2044" s="92"/>
      <c r="O2044" s="93"/>
      <c r="P2044" s="92"/>
      <c r="Q2044" s="92"/>
      <c r="R2044" s="92"/>
    </row>
    <row r="2045" spans="14:18" x14ac:dyDescent="0.2">
      <c r="O2045" s="33"/>
    </row>
    <row r="2046" spans="14:18" x14ac:dyDescent="0.2">
      <c r="O2046" s="33"/>
    </row>
    <row r="2047" spans="14:18" x14ac:dyDescent="0.2">
      <c r="O2047" s="33"/>
    </row>
    <row r="2048" spans="14:18" x14ac:dyDescent="0.2">
      <c r="O2048" s="33"/>
    </row>
    <row r="2049" spans="15:15" x14ac:dyDescent="0.2">
      <c r="O2049" s="33"/>
    </row>
    <row r="2050" spans="15:15" x14ac:dyDescent="0.2">
      <c r="O2050" s="33"/>
    </row>
    <row r="2051" spans="15:15" x14ac:dyDescent="0.2">
      <c r="O2051" s="33"/>
    </row>
    <row r="2052" spans="15:15" x14ac:dyDescent="0.2">
      <c r="O2052" s="33"/>
    </row>
    <row r="2053" spans="15:15" x14ac:dyDescent="0.2">
      <c r="O2053" s="33"/>
    </row>
    <row r="2054" spans="15:15" x14ac:dyDescent="0.2">
      <c r="O2054" s="33"/>
    </row>
    <row r="2055" spans="15:15" x14ac:dyDescent="0.2">
      <c r="O2055" s="33"/>
    </row>
  </sheetData>
  <mergeCells count="8">
    <mergeCell ref="A332:H332"/>
    <mergeCell ref="A334:H334"/>
    <mergeCell ref="A5:A7"/>
    <mergeCell ref="B6:B7"/>
    <mergeCell ref="C6:E6"/>
    <mergeCell ref="F6:F7"/>
    <mergeCell ref="G6:G7"/>
    <mergeCell ref="H6:H7"/>
  </mergeCells>
  <printOptions horizontalCentered="1"/>
  <pageMargins left="0.4" right="0.4" top="0.3" bottom="0.25" header="0.2" footer="0.2"/>
  <pageSetup paperSize="9" scale="79" orientation="portrait" r:id="rId1"/>
  <headerFooter alignWithMargins="0"/>
  <rowBreaks count="2" manualBreakCount="2">
    <brk id="86" max="7" man="1"/>
    <brk id="2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K8"/>
  <sheetViews>
    <sheetView zoomScaleNormal="100" workbookViewId="0">
      <selection activeCell="L24" sqref="L24"/>
    </sheetView>
  </sheetViews>
  <sheetFormatPr defaultRowHeight="12.75" x14ac:dyDescent="0.2"/>
  <cols>
    <col min="1" max="1" width="38.7109375" customWidth="1"/>
    <col min="2" max="2" width="11.5703125" bestFit="1" customWidth="1"/>
    <col min="3" max="3" width="10" bestFit="1" customWidth="1"/>
    <col min="4" max="5" width="10" customWidth="1"/>
    <col min="6" max="6" width="14.5703125" customWidth="1"/>
    <col min="8" max="8" width="9.42578125" bestFit="1" customWidth="1"/>
    <col min="9" max="9" width="10.28515625" bestFit="1" customWidth="1"/>
  </cols>
  <sheetData>
    <row r="1" spans="1:11" x14ac:dyDescent="0.2">
      <c r="A1" t="s">
        <v>12</v>
      </c>
    </row>
    <row r="2" spans="1:11" x14ac:dyDescent="0.2">
      <c r="A2" t="s">
        <v>0</v>
      </c>
    </row>
    <row r="3" spans="1:11" x14ac:dyDescent="0.2">
      <c r="A3" t="s">
        <v>1</v>
      </c>
      <c r="H3" t="s">
        <v>2</v>
      </c>
    </row>
    <row r="4" spans="1:11" x14ac:dyDescent="0.2">
      <c r="B4" s="2" t="s">
        <v>3</v>
      </c>
      <c r="C4" s="2" t="s">
        <v>4</v>
      </c>
      <c r="D4" s="2" t="s">
        <v>5</v>
      </c>
      <c r="E4" s="2" t="s">
        <v>8</v>
      </c>
      <c r="F4" t="s">
        <v>9</v>
      </c>
      <c r="H4" s="2" t="s">
        <v>3</v>
      </c>
      <c r="I4" s="2" t="s">
        <v>4</v>
      </c>
      <c r="J4" s="2" t="s">
        <v>5</v>
      </c>
      <c r="K4" s="2" t="s">
        <v>8</v>
      </c>
    </row>
    <row r="5" spans="1:11" x14ac:dyDescent="0.2">
      <c r="A5" t="s">
        <v>6</v>
      </c>
      <c r="B5" s="1">
        <v>149935.60999999999</v>
      </c>
      <c r="C5" s="1">
        <v>150700.29800000001</v>
      </c>
      <c r="D5" s="1">
        <v>163692.65</v>
      </c>
      <c r="E5" s="1">
        <v>185936.587</v>
      </c>
      <c r="F5" s="1">
        <f>SUM(B5:E5)</f>
        <v>650265.14500000002</v>
      </c>
      <c r="G5" s="1"/>
      <c r="H5" s="1">
        <f>B5</f>
        <v>149935.60999999999</v>
      </c>
      <c r="I5" s="1">
        <f t="shared" ref="I5:K6" si="0">+H5+C5</f>
        <v>300635.908</v>
      </c>
      <c r="J5" s="1">
        <f t="shared" si="0"/>
        <v>464328.55799999996</v>
      </c>
      <c r="K5" s="1">
        <f t="shared" si="0"/>
        <v>650265.14500000002</v>
      </c>
    </row>
    <row r="6" spans="1:11" x14ac:dyDescent="0.2">
      <c r="A6" t="s">
        <v>7</v>
      </c>
      <c r="B6" s="1">
        <v>111023.224</v>
      </c>
      <c r="C6" s="1">
        <v>132431.35699999999</v>
      </c>
      <c r="D6" s="1">
        <v>200691.598</v>
      </c>
      <c r="E6" s="1">
        <v>151134.962</v>
      </c>
      <c r="F6" s="1">
        <f>SUM(B6:E6)</f>
        <v>595281.14100000006</v>
      </c>
      <c r="G6" s="1"/>
      <c r="H6" s="1">
        <f>B6</f>
        <v>111023.224</v>
      </c>
      <c r="I6" s="1">
        <f t="shared" si="0"/>
        <v>243454.58100000001</v>
      </c>
      <c r="J6" s="1">
        <f t="shared" si="0"/>
        <v>444146.179</v>
      </c>
      <c r="K6" s="1">
        <f t="shared" si="0"/>
        <v>595281.14100000006</v>
      </c>
    </row>
    <row r="7" spans="1:11" x14ac:dyDescent="0.2">
      <c r="A7" t="s">
        <v>10</v>
      </c>
      <c r="B7" s="110">
        <f>+B6/B5*100</f>
        <v>74.047268690873381</v>
      </c>
      <c r="C7" s="110">
        <f>+C6/C5*100</f>
        <v>87.87730267129264</v>
      </c>
      <c r="D7" s="110">
        <f>+D6/D5*100</f>
        <v>122.60269352350275</v>
      </c>
      <c r="E7" s="110">
        <f>+E6/E5*100</f>
        <v>81.283067759009683</v>
      </c>
      <c r="F7" s="110">
        <f>+F6/F5*100</f>
        <v>91.544371642432111</v>
      </c>
      <c r="G7" s="3"/>
      <c r="H7" s="3"/>
      <c r="I7" s="3"/>
      <c r="J7" s="3"/>
      <c r="K7" s="3"/>
    </row>
    <row r="8" spans="1:11" x14ac:dyDescent="0.2">
      <c r="A8" t="s">
        <v>11</v>
      </c>
      <c r="B8" s="110">
        <f>H8</f>
        <v>74.047268690873381</v>
      </c>
      <c r="C8" s="110">
        <f>I8</f>
        <v>80.97987449988841</v>
      </c>
      <c r="D8" s="110">
        <f>J8</f>
        <v>95.653427157930707</v>
      </c>
      <c r="E8" s="110">
        <f>K8</f>
        <v>91.544371642432111</v>
      </c>
      <c r="F8" s="110"/>
      <c r="G8" s="3"/>
      <c r="H8" s="3">
        <f>+H6/H5*100</f>
        <v>74.047268690873381</v>
      </c>
      <c r="I8" s="3">
        <f>+I6/I5*100</f>
        <v>80.97987449988841</v>
      </c>
      <c r="J8" s="3">
        <f>+J6/J5*100</f>
        <v>95.653427157930707</v>
      </c>
      <c r="K8" s="3">
        <f>+K6/K5*100</f>
        <v>91.544371642432111</v>
      </c>
    </row>
  </sheetData>
  <phoneticPr fontId="19" type="noConversion"/>
  <printOptions horizontalCentered="1"/>
  <pageMargins left="0.25" right="0.25" top="1" bottom="0.47" header="0.5" footer="0.5"/>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2016-05-11T06:24:26Z</cp:lastPrinted>
  <dcterms:created xsi:type="dcterms:W3CDTF">2014-05-16T01:32:12Z</dcterms:created>
  <dcterms:modified xsi:type="dcterms:W3CDTF">2016-05-11T06:34:11Z</dcterms:modified>
</cp:coreProperties>
</file>